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\da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1 - Oprava fasády " sheetId="2" r:id="rId2"/>
    <sheet name="2 - Venkovní plochy u haly 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Oprava fasády '!$C$134:$K$196</definedName>
    <definedName name="_xlnm.Print_Area" localSheetId="1">'1 - Oprava fasády '!$C$4:$J$76,'1 - Oprava fasády '!$C$122:$K$196</definedName>
    <definedName name="_xlnm.Print_Titles" localSheetId="1">'1 - Oprava fasády '!$134:$134</definedName>
    <definedName name="_xlnm._FilterDatabase" localSheetId="2" hidden="1">'2 - Venkovní plochy u haly '!$C$135:$K$210</definedName>
    <definedName name="_xlnm.Print_Area" localSheetId="2">'2 - Venkovní plochy u haly '!$C$4:$J$76,'2 - Venkovní plochy u haly '!$C$123:$K$210</definedName>
    <definedName name="_xlnm.Print_Titles" localSheetId="2">'2 - Venkovní plochy u haly '!$135:$135</definedName>
    <definedName name="_xlnm.Print_Area" localSheetId="3">'Seznam figur'!$C$4:$G$43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9"/>
  <c r="J38"/>
  <c i="1" r="AY96"/>
  <c i="3" r="J37"/>
  <c i="1" r="AX96"/>
  <c i="3"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T177"/>
  <c r="R178"/>
  <c r="R177"/>
  <c r="P178"/>
  <c r="P177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89"/>
  <c r="E87"/>
  <c r="J24"/>
  <c r="E24"/>
  <c r="J133"/>
  <c r="J23"/>
  <c r="J21"/>
  <c r="E21"/>
  <c r="J132"/>
  <c r="J20"/>
  <c r="J18"/>
  <c r="E18"/>
  <c r="F92"/>
  <c r="J17"/>
  <c r="J15"/>
  <c r="E15"/>
  <c r="F132"/>
  <c r="J14"/>
  <c r="J12"/>
  <c r="J89"/>
  <c r="E7"/>
  <c r="E85"/>
  <c i="2" r="J39"/>
  <c r="J38"/>
  <c i="1" r="AY95"/>
  <c i="2" r="J37"/>
  <c i="1" r="AX95"/>
  <c i="2"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89"/>
  <c r="E87"/>
  <c r="J24"/>
  <c r="E24"/>
  <c r="J92"/>
  <c r="J23"/>
  <c r="J21"/>
  <c r="E21"/>
  <c r="J131"/>
  <c r="J20"/>
  <c r="J18"/>
  <c r="E18"/>
  <c r="F92"/>
  <c r="J17"/>
  <c r="J15"/>
  <c r="E15"/>
  <c r="F131"/>
  <c r="J14"/>
  <c r="J12"/>
  <c r="J89"/>
  <c r="E7"/>
  <c r="E85"/>
  <c i="1" r="L90"/>
  <c r="AM90"/>
  <c r="AM89"/>
  <c r="L89"/>
  <c r="AM87"/>
  <c r="L87"/>
  <c r="L85"/>
  <c r="L84"/>
  <c i="2" r="BK155"/>
  <c r="BK182"/>
  <c i="3" r="BK167"/>
  <c r="J190"/>
  <c r="BK198"/>
  <c r="BK199"/>
  <c r="J157"/>
  <c i="2" r="BK151"/>
  <c r="BK162"/>
  <c r="J162"/>
  <c r="J187"/>
  <c r="J153"/>
  <c i="3" r="J183"/>
  <c r="BK178"/>
  <c r="BK140"/>
  <c i="2" r="BK175"/>
  <c r="BK140"/>
  <c r="J157"/>
  <c r="BK174"/>
  <c r="BK192"/>
  <c r="BK177"/>
  <c i="3" r="BK197"/>
  <c r="BK208"/>
  <c r="J142"/>
  <c i="2" r="BK157"/>
  <c r="J194"/>
  <c r="J189"/>
  <c r="BK194"/>
  <c i="3" r="J140"/>
  <c r="J203"/>
  <c r="BK192"/>
  <c r="BK165"/>
  <c i="2" r="J173"/>
  <c r="J174"/>
  <c r="BK189"/>
  <c r="J140"/>
  <c r="J179"/>
  <c i="3" r="J206"/>
  <c r="BK201"/>
  <c r="J156"/>
  <c r="BK156"/>
  <c r="J173"/>
  <c r="J167"/>
  <c i="2" r="BK153"/>
  <c r="J166"/>
  <c r="BK166"/>
  <c r="BK190"/>
  <c r="J142"/>
  <c i="3" r="BK190"/>
  <c r="J199"/>
  <c r="J160"/>
  <c r="J197"/>
  <c i="2" r="BK196"/>
  <c r="J144"/>
  <c r="BK142"/>
  <c i="1" r="AS94"/>
  <c i="3" r="J139"/>
  <c r="J155"/>
  <c r="BK157"/>
  <c r="BK188"/>
  <c i="2" r="J168"/>
  <c r="BK168"/>
  <c r="J177"/>
  <c r="BK184"/>
  <c r="J138"/>
  <c i="3" r="J158"/>
  <c r="J146"/>
  <c r="BK155"/>
  <c r="BK146"/>
  <c i="2" r="J170"/>
  <c r="J192"/>
  <c r="BK187"/>
  <c r="BK144"/>
  <c r="J175"/>
  <c i="3" r="BK203"/>
  <c r="BK160"/>
  <c r="J210"/>
  <c r="BK139"/>
  <c r="J188"/>
  <c r="BK141"/>
  <c i="2" r="J169"/>
  <c r="BK173"/>
  <c r="BK179"/>
  <c r="BK138"/>
  <c r="BK159"/>
  <c i="3" r="J198"/>
  <c r="BK210"/>
  <c r="J208"/>
  <c r="BK183"/>
  <c i="2" r="J186"/>
  <c r="J190"/>
  <c r="J151"/>
  <c r="J159"/>
  <c r="BK170"/>
  <c i="3" r="J141"/>
  <c r="BK206"/>
  <c r="BK158"/>
  <c r="J192"/>
  <c r="BK142"/>
  <c i="2" r="J182"/>
  <c r="J184"/>
  <c r="J155"/>
  <c r="BK169"/>
  <c r="BK186"/>
  <c r="J196"/>
  <c i="3" r="BK173"/>
  <c r="J165"/>
  <c r="J201"/>
  <c r="J178"/>
  <c i="2" l="1" r="P137"/>
  <c r="T181"/>
  <c r="BK172"/>
  <c r="J172"/>
  <c r="J100"/>
  <c r="T191"/>
  <c r="R161"/>
  <c r="R191"/>
  <c r="R137"/>
  <c r="BK181"/>
  <c i="3" r="T182"/>
  <c i="2" r="T137"/>
  <c r="R181"/>
  <c r="R180"/>
  <c i="3" r="BK196"/>
  <c r="J196"/>
  <c r="J102"/>
  <c i="2" r="BK161"/>
  <c r="J161"/>
  <c r="J99"/>
  <c r="BK191"/>
  <c r="J191"/>
  <c r="J104"/>
  <c i="3" r="P138"/>
  <c r="R196"/>
  <c i="2" r="P161"/>
  <c i="3" r="R138"/>
  <c r="P196"/>
  <c i="2" r="BK137"/>
  <c r="J137"/>
  <c r="J98"/>
  <c r="P181"/>
  <c i="3" r="T138"/>
  <c r="T137"/>
  <c r="R205"/>
  <c r="R204"/>
  <c i="2" r="T161"/>
  <c r="P191"/>
  <c i="3" r="BK138"/>
  <c r="BK137"/>
  <c r="J137"/>
  <c r="J97"/>
  <c r="P182"/>
  <c r="T196"/>
  <c i="2" r="P172"/>
  <c i="3" r="R182"/>
  <c r="P205"/>
  <c r="P204"/>
  <c i="2" r="T172"/>
  <c i="3" r="BK182"/>
  <c r="J182"/>
  <c r="J101"/>
  <c r="BK205"/>
  <c r="J205"/>
  <c r="J105"/>
  <c i="2" r="R172"/>
  <c i="3" r="T205"/>
  <c r="T204"/>
  <c r="BK177"/>
  <c r="J177"/>
  <c r="J100"/>
  <c r="BK172"/>
  <c r="J172"/>
  <c r="J99"/>
  <c r="BK202"/>
  <c r="J202"/>
  <c r="J103"/>
  <c i="2" r="BK195"/>
  <c r="J195"/>
  <c r="J105"/>
  <c i="3" r="BK209"/>
  <c r="J209"/>
  <c r="J106"/>
  <c i="2" r="BK178"/>
  <c r="J178"/>
  <c r="J101"/>
  <c i="3" r="J92"/>
  <c r="BE156"/>
  <c r="J91"/>
  <c r="BE155"/>
  <c r="BE167"/>
  <c r="BE199"/>
  <c r="J130"/>
  <c r="BE198"/>
  <c r="BE201"/>
  <c r="BE210"/>
  <c i="2" r="BK136"/>
  <c r="J136"/>
  <c r="J97"/>
  <c r="J181"/>
  <c r="J103"/>
  <c i="3" r="BE158"/>
  <c r="BE188"/>
  <c r="BE197"/>
  <c r="BE141"/>
  <c r="BE183"/>
  <c r="BE146"/>
  <c r="BE192"/>
  <c r="BE206"/>
  <c r="F133"/>
  <c r="BE190"/>
  <c r="F91"/>
  <c r="E126"/>
  <c r="BE139"/>
  <c r="BE160"/>
  <c r="BE173"/>
  <c r="BE178"/>
  <c r="BE203"/>
  <c r="BE208"/>
  <c r="BE140"/>
  <c r="BE142"/>
  <c r="BE157"/>
  <c r="BE165"/>
  <c i="2" r="F91"/>
  <c r="E125"/>
  <c r="F132"/>
  <c r="BE153"/>
  <c r="BE159"/>
  <c r="BE168"/>
  <c r="BE173"/>
  <c r="J91"/>
  <c r="J132"/>
  <c r="J129"/>
  <c r="BE142"/>
  <c r="BE155"/>
  <c r="BE169"/>
  <c r="BE170"/>
  <c r="BE182"/>
  <c r="BE192"/>
  <c r="BE140"/>
  <c r="BE144"/>
  <c r="BE151"/>
  <c r="BE166"/>
  <c r="BE175"/>
  <c r="BE186"/>
  <c r="BE194"/>
  <c r="BE138"/>
  <c r="BE157"/>
  <c r="BE162"/>
  <c r="BE174"/>
  <c r="BE177"/>
  <c r="BE179"/>
  <c r="BE184"/>
  <c r="BE187"/>
  <c r="BE189"/>
  <c r="BE190"/>
  <c r="BE196"/>
  <c i="3" r="F36"/>
  <c i="1" r="BA96"/>
  <c i="3" r="F38"/>
  <c i="1" r="BC96"/>
  <c i="2" r="F36"/>
  <c i="1" r="BA95"/>
  <c r="BA94"/>
  <c r="AW94"/>
  <c r="AK30"/>
  <c i="2" r="F39"/>
  <c i="1" r="BD95"/>
  <c i="3" r="J36"/>
  <c i="1" r="AW96"/>
  <c i="2" r="F37"/>
  <c i="1" r="BB95"/>
  <c i="3" r="F37"/>
  <c i="1" r="BB96"/>
  <c i="2" r="J36"/>
  <c i="1" r="AW95"/>
  <c i="3" r="F39"/>
  <c i="1" r="BD96"/>
  <c i="2" r="F38"/>
  <c i="1" r="BC95"/>
  <c i="3" l="1" r="P137"/>
  <c r="P136"/>
  <c i="1" r="AU96"/>
  <c i="2" r="P180"/>
  <c i="3" r="T136"/>
  <c r="R137"/>
  <c r="R136"/>
  <c i="2" r="T136"/>
  <c r="T135"/>
  <c r="BK180"/>
  <c r="J180"/>
  <c r="J102"/>
  <c r="T180"/>
  <c r="R136"/>
  <c r="R135"/>
  <c r="P136"/>
  <c r="P135"/>
  <c i="1" r="AU95"/>
  <c i="3" r="J138"/>
  <c r="J98"/>
  <c r="BK204"/>
  <c r="J204"/>
  <c r="J104"/>
  <c r="BK136"/>
  <c r="J136"/>
  <c r="J96"/>
  <c r="J30"/>
  <c i="2" r="BK135"/>
  <c r="J135"/>
  <c r="J96"/>
  <c r="J30"/>
  <c i="1" r="BB94"/>
  <c r="AX94"/>
  <c i="3" r="J115"/>
  <c r="BE115"/>
  <c r="F35"/>
  <c i="1" r="AZ96"/>
  <c r="W30"/>
  <c r="BD94"/>
  <c r="W33"/>
  <c r="BC94"/>
  <c r="AY94"/>
  <c i="2" r="J114"/>
  <c r="J108"/>
  <c r="J116"/>
  <c l="1" r="J31"/>
  <c r="BE114"/>
  <c i="1" r="AU94"/>
  <c i="3" r="J109"/>
  <c r="J117"/>
  <c i="1" r="W31"/>
  <c i="3" r="J35"/>
  <c i="1" r="AV96"/>
  <c r="AT96"/>
  <c r="W32"/>
  <c i="2" r="J32"/>
  <c i="1" r="AG95"/>
  <c i="2" r="J35"/>
  <c i="1" r="AV95"/>
  <c r="AT95"/>
  <c r="AN95"/>
  <c i="3" l="1" r="J31"/>
  <c i="2" r="J41"/>
  <c i="3" r="J32"/>
  <c i="1" r="AG96"/>
  <c r="AN96"/>
  <c i="2" r="F35"/>
  <c i="1" r="AZ95"/>
  <c r="AZ94"/>
  <c r="W29"/>
  <c i="3" l="1" r="J41"/>
  <c i="1"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<sst xmlns="http://schemas.openxmlformats.org/spreadsheetml/2006/main">
  <si>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</si>
  <si>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</si>
  <si>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</si>
  <si>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</si>
  <si>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</si>
  <si>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{51e87ce9-66e9-4889-bcd8-50cc221cce88}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</si>
  <si>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</si>
  <si>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</si>
  <si>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</si>
  <si>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</si>
  <si>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</si>
  <si>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</si>
  <si>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</si>
  <si>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</si>
  <si>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</si>
  <si>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</si>
  <si>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</si>
  <si>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SAKO Brno - Oprava haly</t>
  </si>
  <si>
    <t>KSO:</t>
  </si>
  <si>
    <t>CC-CZ:</t>
  </si>
  <si>
    <t>Místo:</t>
  </si>
  <si>
    <t xml:space="preserve"> </t>
  </si>
  <si>
    <t>Datum:</t>
  </si>
  <si>
    <t>24. 7. 2025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</si>
  <si>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</si>
  <si>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</si>
  <si>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</si>
  <si>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</si>
  <si>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</si>
  <si>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</si>
  <si>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</si>
  <si>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</si>
  <si>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</si>
  <si>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</si>
  <si>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</si>
  <si>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</si>
  <si>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</si>
  <si>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</si>
  <si>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</si>
  <si>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</si>
  <si>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</si>
  <si>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</si>
  <si>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</si>
  <si>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</si>
  <si>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</si>
  <si>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</si>
  <si>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</si>
  <si>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</si>
  <si>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</si>
  <si>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</si>
  <si>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</si>
  <si>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</si>
  <si>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</si>
  <si>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</si>
  <si>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</si>
  <si>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</si>
  <si>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</si>
  <si>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</si>
  <si>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</si>
  <si>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</si>
  <si>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</si>
  <si>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</si>
  <si>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</si>
  <si>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</si>
  <si>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</si>
  <si>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</si>
  <si>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</si>
  <si>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</si>
  <si>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</si>
  <si>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</si>
  <si>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</si>
  <si>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</si>
  <si>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</si>
  <si>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</si>
  <si>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</si>
  <si>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</si>
  <si>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</si>
  <si>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</si>
  <si>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</si>
  <si>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Oprava fasády </t>
  </si>
  <si>
    <t>STA</t>
  </si>
  <si>
    <t>{820971b1-8621-48bf-b9a7-558c5683bfac}</t>
  </si>
  <si>
    <t>2</t>
  </si>
  <si>
    <t xml:space="preserve">Venkovní plochy u haly </t>
  </si>
  <si>
    <t>{874e4162-e002-43ed-b176-14ca7155c284}</t>
  </si>
  <si>
    <t>FASÁDA</t>
  </si>
  <si>
    <t xml:space="preserve">Plocha fasády </t>
  </si>
  <si>
    <t>m2</t>
  </si>
  <si>
    <t>357,75</t>
  </si>
  <si>
    <t>3</t>
  </si>
  <si>
    <t>OSTFAS</t>
  </si>
  <si>
    <t>Plocha ostění fasády</t>
  </si>
  <si>
    <t>41,52</t>
  </si>
  <si>
    <t>KRYCÍ LIST SOUPISU PRACÍ</t>
  </si>
  <si>
    <t>OSTĚNÍ</t>
  </si>
  <si>
    <t xml:space="preserve">Plocha vnitřního ostění </t>
  </si>
  <si>
    <t>33,804</t>
  </si>
  <si>
    <t>Objekt:</t>
  </si>
  <si>
    <t xml:space="preserve">1 - Oprava fasády 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</si>
  <si>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</si>
  <si>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</si>
  <si>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</si>
  <si>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</si>
  <si>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</si>
  <si>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</si>
  <si>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</si>
  <si>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</si>
  <si>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</si>
  <si>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</si>
  <si>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</si>
  <si>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</si>
  <si>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</si>
  <si>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</si>
  <si>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</si>
  <si>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</si>
  <si>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</si>
  <si>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</si>
  <si>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</si>
  <si>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</si>
  <si>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</si>
  <si>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</si>
  <si>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</si>
  <si>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</si>
  <si>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</si>
  <si>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</si>
  <si>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</si>
  <si>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</si>
  <si>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</si>
  <si>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</si>
  <si>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</si>
  <si>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</si>
  <si>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</si>
  <si>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</si>
  <si>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</si>
  <si>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</si>
  <si>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</si>
  <si>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</si>
  <si>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</si>
  <si>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</si>
  <si>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</si>
  <si>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</si>
  <si>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</si>
  <si>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</si>
  <si>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</si>
  <si>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619996145</t>
  </si>
  <si>
    <t>Ochrana stavebních konstrukcí a samostatných prvků včetně pozdějšího odstranění obalením geotextilií samostatných konstrukcí a prvků</t>
  </si>
  <si>
    <t>CS ÚRS 2024 01</t>
  </si>
  <si>
    <t>4</t>
  </si>
  <si>
    <t>-1055995247</t>
  </si>
  <si>
    <t>VV</t>
  </si>
  <si>
    <t>" ochrana nového kačírku na pravé straně " 21,0*2,0</t>
  </si>
  <si>
    <t>622142001</t>
  </si>
  <si>
    <t>Pletivo vnějších ploch v ploše nebo pruzích, na plném podkladu sklovláknité vtlačené do tmelu stěn</t>
  </si>
  <si>
    <t>CS ÚRS 2025 02</t>
  </si>
  <si>
    <t>1778107622</t>
  </si>
  <si>
    <t>623142001</t>
  </si>
  <si>
    <t>Pletivo vnějších ploch v ploše nebo pruzích, na plném podkladu sklovláknité vtlačené do tmelu pilířů nebo sloupů</t>
  </si>
  <si>
    <t>568490868</t>
  </si>
  <si>
    <t>622252002</t>
  </si>
  <si>
    <t>Montáž profilů kontaktního zateplení ostatních stěnových, dilatačních apod. lepených do tmelu</t>
  </si>
  <si>
    <t>m</t>
  </si>
  <si>
    <t>-1901209235</t>
  </si>
  <si>
    <t>" svislé rohy budovy " 4,65*4</t>
  </si>
  <si>
    <t>" svislé rohy ostění oken " 2*1,2*16</t>
  </si>
  <si>
    <t>Mezisoučet rohové profily</t>
  </si>
  <si>
    <t>" kolem oken, napojovací " (3,60+2*1,2)*16</t>
  </si>
  <si>
    <t>" nadpraží oken, okapní " 3,60*16</t>
  </si>
  <si>
    <t>Součet</t>
  </si>
  <si>
    <t>5</t>
  </si>
  <si>
    <t>M</t>
  </si>
  <si>
    <t>63127464</t>
  </si>
  <si>
    <t>profil rohový Al s výztužnou tkaninou š 100/100mm</t>
  </si>
  <si>
    <t>8</t>
  </si>
  <si>
    <t>1464927100</t>
  </si>
  <si>
    <t>57*1,05 'Přepočtené koeficientem množství</t>
  </si>
  <si>
    <t>59051476</t>
  </si>
  <si>
    <t>profil napojovací okenní PVC s výztužnou tkaninou 9mm</t>
  </si>
  <si>
    <t>-1973700198</t>
  </si>
  <si>
    <t>96*1,05 'Přepočtené koeficientem množství</t>
  </si>
  <si>
    <t>7</t>
  </si>
  <si>
    <t>59051510</t>
  </si>
  <si>
    <t>profil napojovací nadokenní PVC s okapnicí s výztužnou tkaninou</t>
  </si>
  <si>
    <t>1016467024</t>
  </si>
  <si>
    <t>57,6*1,05 'Přepočtené koeficientem množství</t>
  </si>
  <si>
    <t>629991011</t>
  </si>
  <si>
    <t>Zakrytí vnějších ploch před znečištěním včetně pozdějšího odkrytí výplní otvorů a svislých ploch fólií přilepenou lepící páskou</t>
  </si>
  <si>
    <t>453489224</t>
  </si>
  <si>
    <t>" okna " 3,60*1,2*16 + " parapety " 3,60*0,3*16</t>
  </si>
  <si>
    <t>9</t>
  </si>
  <si>
    <t>629995101</t>
  </si>
  <si>
    <t>Očištění vnějších ploch tlakovou vodou omytím tlakovou vodou</t>
  </si>
  <si>
    <t>-871281769</t>
  </si>
  <si>
    <t>FASÁDA + OSTFAS</t>
  </si>
  <si>
    <t>Ostatní konstrukce a práce, bourání</t>
  </si>
  <si>
    <t>10</t>
  </si>
  <si>
    <t>941311111</t>
  </si>
  <si>
    <t>Lešení řadové modulové lehké pracovní s podlahami s provozním zatížením tř. 3 do 200 kg/m2 šířky tř. SW06 od 0,6 do 0,9 m výšky do 10 m montáž</t>
  </si>
  <si>
    <t>1608080065</t>
  </si>
  <si>
    <t>" zadní fasáda " 49,0*4,60</t>
  </si>
  <si>
    <t xml:space="preserve">" boční fasády  " 29*4,60*2 </t>
  </si>
  <si>
    <t>11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</si>
  <si>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</si>
  <si>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</si>
  <si>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361366332</t>
  </si>
  <si>
    <t>492,2*30 'Přepočtené koeficientem množství</t>
  </si>
  <si>
    <t>941311811</t>
  </si>
  <si>
    <t>Lešení řadové modulové lehké pracovní s podlahami s provozním zatížením tř. 3 do 200 kg/m2 šířky tř. SW06 od 0,6 do 0,9 m výšky do 10 m demontáž</t>
  </si>
  <si>
    <t>-1213511516</t>
  </si>
  <si>
    <t>13</t>
  </si>
  <si>
    <t>993111111</t>
  </si>
  <si>
    <t>Dovoz a odvoz lešení včetně naložení a složení řadového, na vzdálenost do 10 km</t>
  </si>
  <si>
    <t>592877783</t>
  </si>
  <si>
    <t>14</t>
  </si>
  <si>
    <t>993111119</t>
  </si>
  <si>
    <t>Dovoz a odvoz lešení včetně naložení a složení řadového, na vzdálenost Příplatek k ceně za každých dalších i započatých 10 km přes 10 km</t>
  </si>
  <si>
    <t>-637792870</t>
  </si>
  <si>
    <t>492,2*5 'Přepočtené koeficientem množství</t>
  </si>
  <si>
    <t>997</t>
  </si>
  <si>
    <t>Přesun sutě</t>
  </si>
  <si>
    <t>15</t>
  </si>
  <si>
    <t>997013211</t>
  </si>
  <si>
    <t>Vnitrostaveništní doprava suti a vybouraných hmot vodorovně do 50 m s naložením ručně pro budovy a haly výšky do 6 m</t>
  </si>
  <si>
    <t>t</t>
  </si>
  <si>
    <t>-135748364</t>
  </si>
  <si>
    <t>16</t>
  </si>
  <si>
    <t>997013501</t>
  </si>
  <si>
    <t>Odvoz suti a vybouraných hmot na skládku nebo meziskládku se složením, na vzdálenost do 1 km</t>
  </si>
  <si>
    <t>-962895622</t>
  </si>
  <si>
    <t>17</t>
  </si>
  <si>
    <t>997013509</t>
  </si>
  <si>
    <t>Odvoz suti a vybouraných hmot na skládku nebo meziskládku se složením, na vzdálenost Příplatek k ceně za každý další započatý 1 km přes 1 km</t>
  </si>
  <si>
    <t>765087845</t>
  </si>
  <si>
    <t>0,085*15 'Přepočtené koeficientem množství</t>
  </si>
  <si>
    <t>18</t>
  </si>
  <si>
    <t>997013871</t>
  </si>
  <si>
    <t>Poplatek za uložení stavebního odpadu na recyklační skládce (skládkovné) směsného stavebního a demoličního zatříděného do Katalogu odpadů pod kódem 17 09 04</t>
  </si>
  <si>
    <t>-1749992895</t>
  </si>
  <si>
    <t>998</t>
  </si>
  <si>
    <t>Přesun hmot</t>
  </si>
  <si>
    <t>19</t>
  </si>
  <si>
    <t>998012108</t>
  </si>
  <si>
    <t>Přesun hmot pro budovy občanské výstavby, bydlení, výrobu a služby nosnou svislou konstrukcí tyčovou s vyzdívaným obvodovým pláštěm vodorovná dopravní vzdálenost do 100 m s omezením mechanizace pro budovy výšky do 6 m</t>
  </si>
  <si>
    <t>CS ÚRS 2024 02</t>
  </si>
  <si>
    <t>-1259282972</t>
  </si>
  <si>
    <t>PSV</t>
  </si>
  <si>
    <t>Práce a dodávky PSV</t>
  </si>
  <si>
    <t>764</t>
  </si>
  <si>
    <t>Konstrukce klempířské</t>
  </si>
  <si>
    <t>20</t>
  </si>
  <si>
    <t>764004863</t>
  </si>
  <si>
    <t>Demontáž klempířských konstrukcí svodu k dalšímu použití</t>
  </si>
  <si>
    <t>2109588099</t>
  </si>
  <si>
    <t>" na zadní straně fasády fasády " 5,0*2</t>
  </si>
  <si>
    <t>764508131</t>
  </si>
  <si>
    <t>Montáž svodu kruhového, průměru svodu</t>
  </si>
  <si>
    <t>74361516</t>
  </si>
  <si>
    <t>" zpětná montáž " 10,0</t>
  </si>
  <si>
    <t>22</t>
  </si>
  <si>
    <t>RMAT0001</t>
  </si>
  <si>
    <t>svod okapový kruhový</t>
  </si>
  <si>
    <t>32</t>
  </si>
  <si>
    <t>78706060</t>
  </si>
  <si>
    <t>23</t>
  </si>
  <si>
    <t>764508135</t>
  </si>
  <si>
    <t>Montáž svodu kruhového, průměru kolen výtokových</t>
  </si>
  <si>
    <t>kus</t>
  </si>
  <si>
    <t>359623366</t>
  </si>
  <si>
    <t>" doplnění u svodů na zadní straně " 2</t>
  </si>
  <si>
    <t>24</t>
  </si>
  <si>
    <t>55344867</t>
  </si>
  <si>
    <t>koleno svodu Al 72° D 120mm</t>
  </si>
  <si>
    <t>-508316019</t>
  </si>
  <si>
    <t>25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</si>
  <si>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</si>
  <si>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</si>
  <si>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-1107502686</t>
  </si>
  <si>
    <t>783</t>
  </si>
  <si>
    <t>Dokončovací práce - nátěry</t>
  </si>
  <si>
    <t>26</t>
  </si>
  <si>
    <t>783823131</t>
  </si>
  <si>
    <t>Penetrační nátěr omítek hladkých omítek hladkých, zrnitých tenkovrstvých nebo štukových stupně členitosti 1 a 2 akrylátový</t>
  </si>
  <si>
    <t>-1621632743</t>
  </si>
  <si>
    <t>27</t>
  </si>
  <si>
    <t>783827421</t>
  </si>
  <si>
    <t>Krycí (ochranný ) nátěr omítek dvojnásobný hladkých omítek hladkých, zrnitých tenkovrstvých nebo štukových stupně členitosti 1 a 2 akrylátový</t>
  </si>
  <si>
    <t>-1866302043</t>
  </si>
  <si>
    <t>HZS</t>
  </si>
  <si>
    <t>Hodinové zúčtovací sazby</t>
  </si>
  <si>
    <t>28</t>
  </si>
  <si>
    <t>HZS1301</t>
  </si>
  <si>
    <t>Hodinové zúčtovací sazby profesí HSV provádění konstrukcí zedník</t>
  </si>
  <si>
    <t>hod</t>
  </si>
  <si>
    <t>512</t>
  </si>
  <si>
    <t>150585829</t>
  </si>
  <si>
    <t xml:space="preserve">2 - Venkovní plochy u haly </t>
  </si>
  <si>
    <t xml:space="preserve">    1 - Zemní práce</t>
  </si>
  <si>
    <t xml:space="preserve">    5 - Komunikace pozemní</t>
  </si>
  <si>
    <t>Zemní práce</t>
  </si>
  <si>
    <t>112101101</t>
  </si>
  <si>
    <t>Odstranění stromů s odřezáním kmene a s odvětvením listnatých, průměru kmene přes 100 do 300 mm</t>
  </si>
  <si>
    <t>1798049670</t>
  </si>
  <si>
    <t>11225110R</t>
  </si>
  <si>
    <t>Odstranění pařezů strojně s jejich vykopáním nebo vytrháním průměru přes 100 do 300 mm</t>
  </si>
  <si>
    <t>2084969977</t>
  </si>
  <si>
    <t>11225120R</t>
  </si>
  <si>
    <t>kpl</t>
  </si>
  <si>
    <t>638247364</t>
  </si>
  <si>
    <t>113201112</t>
  </si>
  <si>
    <t>Vytrhání obrub s vybouráním lože, s přemístěním hmot na skládku na vzdálenost do 3 m nebo s naložením na dopravní prostředek silničních ležatých</t>
  </si>
  <si>
    <t>1870123481</t>
  </si>
  <si>
    <t xml:space="preserve">" zadní strana " 49,0+0,8  + " levá boční strana " 21,0+1,3</t>
  </si>
  <si>
    <t>" odpočet nájezdů do vrat " -4,0*4</t>
  </si>
  <si>
    <t>132412132</t>
  </si>
  <si>
    <t>Hloubení nezapažených rýh šířky do 800 mm ručně s urovnáním dna do předepsaného profilu a spádu v hornině třídy těžitelnosti II skupiny 5 nesoudržných</t>
  </si>
  <si>
    <t>m3</t>
  </si>
  <si>
    <t>286119353</t>
  </si>
  <si>
    <t>" pro osazení obrubníků, zadní strana haly " (49+0,8)*0,3*0,5</t>
  </si>
  <si>
    <t>" levá strana haly " (21,0+1,3)*0,3*0,5</t>
  </si>
  <si>
    <t>Mezisoučet pro obrubníky</t>
  </si>
  <si>
    <t>" zadní strana, pro nový kačírek " 49,0*(1,3-0,3)*(0,2+0,15)</t>
  </si>
  <si>
    <t>" odpočet nájezdů do vrat " -4,0*2,0*0,2*4</t>
  </si>
  <si>
    <t>" levá strana haly ve stávající šířce " (21,0+1,3)*0,8*(0,2+0,15)</t>
  </si>
  <si>
    <t>Mezisoučet pro kačírek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</si>
  <si>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</si>
  <si>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</si>
  <si>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CS ÚRS 2025 01</t>
  </si>
  <si>
    <t>2122753685</t>
  </si>
  <si>
    <t>167111102</t>
  </si>
  <si>
    <t>Nakládání, skládání a překládání neulehlého výkopku nebo sypaniny ručně nakládání, z hornin třídy těžitelnosti II, skupiny 4 a 5</t>
  </si>
  <si>
    <t>726578983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</si>
  <si>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</si>
  <si>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</si>
  <si>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910316986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</si>
  <si>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</si>
  <si>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</si>
  <si>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645712960</t>
  </si>
  <si>
    <t>27,809*5 'Přepočtené koeficientem množství</t>
  </si>
  <si>
    <t>171111200</t>
  </si>
  <si>
    <t>Uložení sypanin do násypů ručně s rozprostřením sypaniny ve vrstvách a s hrubým urovnáním zhutněných z hornin nesoudržných sypkých</t>
  </si>
  <si>
    <t>-297594342</t>
  </si>
  <si>
    <t>pod kačírek</t>
  </si>
  <si>
    <t>" kolem zadní strany haly na š. 1,3 m " (49,0+1,3)*1,3</t>
  </si>
  <si>
    <t>" u levé strany haly " (21,0+1,3)*1,3</t>
  </si>
  <si>
    <t>171201231</t>
  </si>
  <si>
    <t>Poplatek za uložení stavebního odpadu na recyklační skládce (skládkovné) zeminy a kamení zatříděného do Katalogu odpadů pod kódem 17 05 04</t>
  </si>
  <si>
    <t>1917177323</t>
  </si>
  <si>
    <t>15,4494444444444*1,8 'Přepočtené koeficientem množství</t>
  </si>
  <si>
    <t>2123378546</t>
  </si>
  <si>
    <t>" kolem zadní strany haly na š. 1,3 m " (49,0+0,8)*1,3</t>
  </si>
  <si>
    <t>" u levé strany haly ve stávající šířce " (21,0+1,3)*0,8</t>
  </si>
  <si>
    <t>Komunikace pozemní</t>
  </si>
  <si>
    <t>564760001</t>
  </si>
  <si>
    <t>Podklad nebo kryt z kameniva hrubého drceného vel. 8-16 mm s rozprostřením a zhutněním plochy jednotlivě do 100 m2, po zhutnění tl. 200 mm</t>
  </si>
  <si>
    <t>1817686394</t>
  </si>
  <si>
    <t>637121112</t>
  </si>
  <si>
    <t>Okapový chodník z kameniva s udusáním a urovnáním povrchu z kačírku tl. 150 mm</t>
  </si>
  <si>
    <t>-1257456134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</si>
  <si>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</si>
  <si>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</si>
  <si>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719564239</t>
  </si>
  <si>
    <t>pro nový okapový chodník</t>
  </si>
  <si>
    <t>" kolem zadní strany haly na š. 1,3 m " 49,0+0,8</t>
  </si>
  <si>
    <t>" u levé strany haly " 21,0+1,3</t>
  </si>
  <si>
    <t>59217072</t>
  </si>
  <si>
    <t>obrubník silniční betonový 1000x100x250mm</t>
  </si>
  <si>
    <t>1157175513</t>
  </si>
  <si>
    <t>72,1*1,02 'Přepočtené koeficientem množství</t>
  </si>
  <si>
    <t>916991121</t>
  </si>
  <si>
    <t>Lože pod obrubníky, krajníky nebo obruby z dlažebních kostek z betonu prostého</t>
  </si>
  <si>
    <t>941150875</t>
  </si>
  <si>
    <t>72,1*0,3*0,2</t>
  </si>
  <si>
    <t>965042241</t>
  </si>
  <si>
    <t>Bourání mazanin betonových nebo z litého asfaltu tl. přes 100 mm, plochy přes 4 m2</t>
  </si>
  <si>
    <t>-9302343</t>
  </si>
  <si>
    <t>" nájezdy do vrat " 4,0*2,0*0,2*4</t>
  </si>
  <si>
    <t>" pod obrubníky " 56,1*0,25*0,20</t>
  </si>
  <si>
    <t>65614789</t>
  </si>
  <si>
    <t>-1670696863</t>
  </si>
  <si>
    <t>103280979</t>
  </si>
  <si>
    <t>36,52*15 'Přepočtené koeficientem množství</t>
  </si>
  <si>
    <t>1680254172</t>
  </si>
  <si>
    <t>998229111</t>
  </si>
  <si>
    <t>Přesun hmot ruční pro pozemní komunikace s naložením a složením na vzdálenost do 50 m, s krytem z kameniva, monolitickým betonovým nebo živičným</t>
  </si>
  <si>
    <t>475485449</t>
  </si>
  <si>
    <t>1789213565</t>
  </si>
  <si>
    <t>-1254082169</t>
  </si>
  <si>
    <t>345301069</t>
  </si>
  <si>
    <t>SEZNAM FIGUR</t>
  </si>
  <si>
    <t>Výměra</t>
  </si>
  <si>
    <t>" zadní strana " 48,6*4,65</t>
  </si>
  <si>
    <t>" boční strany bez štítu " 21,6*4,65*2</t>
  </si>
  <si>
    <t>" odpočet oken " -3,60*1,2*16</t>
  </si>
  <si>
    <t>Použití figury:</t>
  </si>
  <si>
    <t>Sklovláknité pletivo vnějších stěn vtlačené do tmelu</t>
  </si>
  <si>
    <t>Očištění vnějších ploch tlakovou vodou</t>
  </si>
  <si>
    <t>Penetrační akrylátový nátěr hladkých, tenkovrstvých zrnitých nebo štukových omítek</t>
  </si>
  <si>
    <t>" kolem oken š. ostění cca 0,2 m " (3,75+1,20)*2*0,2*11 + " zazděné okno " (3,75+1,20)*2*0,2</t>
  </si>
  <si>
    <t>" sloupy ve stěnách " (0,40+2*0,16)*4,65*3</t>
  </si>
  <si>
    <t>" kolem oken " (3,60+2*1,2)*16*0,2</t>
  </si>
  <si>
    <t>" u sloupů " 4,65*0,2*2*12</t>
  </si>
  <si>
    <t>Sklovláknité pletivo vnějších ostění vtlačené do tmelu</t>
  </si>
  <si>
    <t>PRUVLAK</t>
  </si>
  <si>
    <t>Plocha vnitřního průvlaku</t>
  </si>
  <si>
    <t>(0,46+0,38)*2*48,0</t>
  </si>
  <si>
    <t>SLOUPY1</t>
  </si>
  <si>
    <t>Plocha vnitřních sloupů</t>
  </si>
  <si>
    <t>(0,8+0,45)*2*3,81*11</t>
  </si>
  <si>
    <t>SLOUPY2</t>
  </si>
  <si>
    <t>Plocha sloupů ve vratech</t>
  </si>
  <si>
    <t>(0,43+0,47)*2*3,83*11</t>
  </si>
  <si>
    <t>STENY</t>
  </si>
  <si>
    <t>Plocha vnitřních stěn</t>
  </si>
  <si>
    <t>" zadní stěna " 48,0*4,65</t>
  </si>
  <si>
    <t xml:space="preserve">" boční stšěny  " 21,0*4,65*2</t>
  </si>
  <si>
    <t xml:space="preserve">" odpočet vrat  " -3,60*3,85*3</t>
  </si>
  <si>
    <t>" odpočet oken " -3,75*1,20*11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</si>
</sst>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20_1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SAKO Brno - Oprava haly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Oprava fasády 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'1 - Oprava fasády '!P135</f>
        <v>0</v>
      </c>
      <c r="AV95" s="129">
        <f>'1 - Oprava fasády '!J35</f>
        <v>0</v>
      </c>
      <c r="AW95" s="129">
        <f>'1 - Oprava fasády '!J36</f>
        <v>0</v>
      </c>
      <c r="AX95" s="129">
        <f>'1 - Oprava fasády '!J37</f>
        <v>0</v>
      </c>
      <c r="AY95" s="129">
        <f>'1 - Oprava fasády '!J38</f>
        <v>0</v>
      </c>
      <c r="AZ95" s="129">
        <f>'1 - Oprava fasády '!F35</f>
        <v>0</v>
      </c>
      <c r="BA95" s="129">
        <f>'1 - Oprava fasády '!F36</f>
        <v>0</v>
      </c>
      <c r="BB95" s="129">
        <f>'1 - Oprava fasády '!F37</f>
        <v>0</v>
      </c>
      <c r="BC95" s="129">
        <f>'1 - Oprava fasády '!F38</f>
        <v>0</v>
      </c>
      <c r="BD95" s="131">
        <f>'1 - Oprava fasády '!F39</f>
        <v>0</v>
      </c>
      <c r="BE95" s="7"/>
      <c r="BT95" s="132" t="s">
        <v>78</v>
      </c>
      <c r="BV95" s="132" t="s">
        <v>75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7" customFormat="1" ht="16.5" customHeight="1">
      <c r="A96" s="120" t="s">
        <v>77</v>
      </c>
      <c r="B96" s="121"/>
      <c r="C96" s="122"/>
      <c r="D96" s="123" t="s">
        <v>82</v>
      </c>
      <c r="E96" s="123"/>
      <c r="F96" s="123"/>
      <c r="G96" s="123"/>
      <c r="H96" s="123"/>
      <c r="I96" s="124"/>
      <c r="J96" s="123" t="s">
        <v>83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Venkovní plochy u haly 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33">
        <v>0</v>
      </c>
      <c r="AT96" s="134">
        <f>ROUND(SUM(AV96:AW96),2)</f>
        <v>0</v>
      </c>
      <c r="AU96" s="135">
        <f>'2 - Venkovní plochy u haly '!P136</f>
        <v>0</v>
      </c>
      <c r="AV96" s="134">
        <f>'2 - Venkovní plochy u haly '!J35</f>
        <v>0</v>
      </c>
      <c r="AW96" s="134">
        <f>'2 - Venkovní plochy u haly '!J36</f>
        <v>0</v>
      </c>
      <c r="AX96" s="134">
        <f>'2 - Venkovní plochy u haly '!J37</f>
        <v>0</v>
      </c>
      <c r="AY96" s="134">
        <f>'2 - Venkovní plochy u haly '!J38</f>
        <v>0</v>
      </c>
      <c r="AZ96" s="134">
        <f>'2 - Venkovní plochy u haly '!F35</f>
        <v>0</v>
      </c>
      <c r="BA96" s="134">
        <f>'2 - Venkovní plochy u haly '!F36</f>
        <v>0</v>
      </c>
      <c r="BB96" s="134">
        <f>'2 - Venkovní plochy u haly '!F37</f>
        <v>0</v>
      </c>
      <c r="BC96" s="134">
        <f>'2 - Venkovní plochy u haly '!F38</f>
        <v>0</v>
      </c>
      <c r="BD96" s="136">
        <f>'2 - Venkovní plochy u haly '!F39</f>
        <v>0</v>
      </c>
      <c r="BE96" s="7"/>
      <c r="BT96" s="132" t="s">
        <v>78</v>
      </c>
      <c r="BV96" s="132" t="s">
        <v>75</v>
      </c>
      <c r="BW96" s="132" t="s">
        <v>84</v>
      </c>
      <c r="BX96" s="132" t="s">
        <v>5</v>
      </c>
      <c r="CL96" s="132" t="s">
        <v>1</v>
      </c>
      <c r="CM96" s="132" t="s">
        <v>82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KUVXTh3MnO6Zx81uJaXfgW5+cyFP+06yZCgItV7Ewfrsojvr+894ja+9PX/EYZZJ9TC3lssnjrsm+gEn8xQkg==" hashValue="UR3GxRJNgWn8nEUN188gP1ReK1yBcHeKauoVLOqhQQ43NTapYqa6O4SSNpG6i4H4bYoh/3F4x/V8D84q8pUv6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Oprava fasády '!C2" display="/"/>
    <hyperlink ref="A96" location="'2 - Venkovní plochy u hal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37" t="s">
        <v>85</v>
      </c>
      <c r="BA2" s="137" t="s">
        <v>86</v>
      </c>
      <c r="BB2" s="137" t="s">
        <v>87</v>
      </c>
      <c r="BC2" s="137" t="s">
        <v>88</v>
      </c>
      <c r="BD2" s="13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82</v>
      </c>
      <c r="AZ3" s="137" t="s">
        <v>90</v>
      </c>
      <c r="BA3" s="137" t="s">
        <v>91</v>
      </c>
      <c r="BB3" s="137" t="s">
        <v>87</v>
      </c>
      <c r="BC3" s="137" t="s">
        <v>92</v>
      </c>
      <c r="BD3" s="137" t="s">
        <v>89</v>
      </c>
    </row>
    <row r="4" s="1" customFormat="1" ht="24.96" customHeight="1">
      <c r="B4" s="21"/>
      <c r="D4" s="140" t="s">
        <v>93</v>
      </c>
      <c r="L4" s="21"/>
      <c r="M4" s="141" t="s">
        <v>10</v>
      </c>
      <c r="AT4" s="18" t="s">
        <v>4</v>
      </c>
      <c r="AZ4" s="137" t="s">
        <v>94</v>
      </c>
      <c r="BA4" s="137" t="s">
        <v>95</v>
      </c>
      <c r="BB4" s="137" t="s">
        <v>87</v>
      </c>
      <c r="BC4" s="137" t="s">
        <v>96</v>
      </c>
      <c r="BD4" s="137" t="s">
        <v>89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99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100</v>
      </c>
      <c r="E31" s="39"/>
      <c r="F31" s="39"/>
      <c r="G31" s="39"/>
      <c r="H31" s="39"/>
      <c r="I31" s="39"/>
      <c r="J31" s="152">
        <f>J108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33</v>
      </c>
      <c r="E32" s="39"/>
      <c r="F32" s="39"/>
      <c r="G32" s="39"/>
      <c r="H32" s="39"/>
      <c r="I32" s="39"/>
      <c r="J32" s="15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35</v>
      </c>
      <c r="G34" s="39"/>
      <c r="H34" s="39"/>
      <c r="I34" s="156" t="s">
        <v>34</v>
      </c>
      <c r="J34" s="156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37</v>
      </c>
      <c r="E35" s="142" t="s">
        <v>38</v>
      </c>
      <c r="F35" s="158">
        <f>ROUND((SUM(BE108:BE115) + SUM(BE135:BE196)),  2)</f>
        <v>0</v>
      </c>
      <c r="G35" s="39"/>
      <c r="H35" s="39"/>
      <c r="I35" s="159">
        <v>0.20999999999999999</v>
      </c>
      <c r="J35" s="158">
        <f>ROUND(((SUM(BE108:BE115) + SUM(BE135:BE196))*I35),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39</v>
      </c>
      <c r="F36" s="158">
        <f>ROUND((SUM(BF108:BF115) + SUM(BF135:BF196)),  2)</f>
        <v>0</v>
      </c>
      <c r="G36" s="39"/>
      <c r="H36" s="39"/>
      <c r="I36" s="159">
        <v>0.12</v>
      </c>
      <c r="J36" s="158">
        <f>ROUND(((SUM(BF108:BF115) + SUM(BF135:BF196))*I36),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40</v>
      </c>
      <c r="F37" s="158">
        <f>ROUND((SUM(BG108:BG115) + SUM(BG135:BG196)),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41</v>
      </c>
      <c r="F38" s="158">
        <f>ROUND((SUM(BH108:BH115) + SUM(BH135:BH196)),  2)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42</v>
      </c>
      <c r="F39" s="158">
        <f>ROUND((SUM(BI108:BI115) + SUM(BI135:BI196)),  2)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43</v>
      </c>
      <c r="E41" s="162"/>
      <c r="F41" s="162"/>
      <c r="G41" s="163" t="s">
        <v>44</v>
      </c>
      <c r="H41" s="164" t="s">
        <v>45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46</v>
      </c>
      <c r="E50" s="168"/>
      <c r="F50" s="168"/>
      <c r="G50" s="167" t="s">
        <v>47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48</v>
      </c>
      <c r="E61" s="170"/>
      <c r="F61" s="171" t="s">
        <v>49</v>
      </c>
      <c r="G61" s="169" t="s">
        <v>48</v>
      </c>
      <c r="H61" s="170"/>
      <c r="I61" s="170"/>
      <c r="J61" s="172" t="s">
        <v>49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50</v>
      </c>
      <c r="E65" s="173"/>
      <c r="F65" s="173"/>
      <c r="G65" s="167" t="s">
        <v>51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48</v>
      </c>
      <c r="E76" s="170"/>
      <c r="F76" s="171" t="s">
        <v>49</v>
      </c>
      <c r="G76" s="169" t="s">
        <v>48</v>
      </c>
      <c r="H76" s="170"/>
      <c r="I76" s="170"/>
      <c r="J76" s="172" t="s">
        <v>49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1 - Oprava fasády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102</v>
      </c>
      <c r="D94" s="180"/>
      <c r="E94" s="180"/>
      <c r="F94" s="180"/>
      <c r="G94" s="180"/>
      <c r="H94" s="180"/>
      <c r="I94" s="180"/>
      <c r="J94" s="181" t="s">
        <v>103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104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hidden="1" s="9" customFormat="1" ht="24.96" customHeight="1">
      <c r="A97" s="9"/>
      <c r="B97" s="183"/>
      <c r="C97" s="184"/>
      <c r="D97" s="185" t="s">
        <v>106</v>
      </c>
      <c r="E97" s="186"/>
      <c r="F97" s="186"/>
      <c r="G97" s="186"/>
      <c r="H97" s="186"/>
      <c r="I97" s="186"/>
      <c r="J97" s="187">
        <f>J136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107</v>
      </c>
      <c r="E98" s="192"/>
      <c r="F98" s="192"/>
      <c r="G98" s="192"/>
      <c r="H98" s="192"/>
      <c r="I98" s="192"/>
      <c r="J98" s="193">
        <f>J137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108</v>
      </c>
      <c r="E99" s="192"/>
      <c r="F99" s="192"/>
      <c r="G99" s="192"/>
      <c r="H99" s="192"/>
      <c r="I99" s="192"/>
      <c r="J99" s="193">
        <f>J161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109</v>
      </c>
      <c r="E100" s="192"/>
      <c r="F100" s="192"/>
      <c r="G100" s="192"/>
      <c r="H100" s="192"/>
      <c r="I100" s="192"/>
      <c r="J100" s="193">
        <f>J172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110</v>
      </c>
      <c r="E101" s="192"/>
      <c r="F101" s="192"/>
      <c r="G101" s="192"/>
      <c r="H101" s="192"/>
      <c r="I101" s="192"/>
      <c r="J101" s="193">
        <f>J178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3"/>
      <c r="C102" s="184"/>
      <c r="D102" s="185" t="s">
        <v>111</v>
      </c>
      <c r="E102" s="186"/>
      <c r="F102" s="186"/>
      <c r="G102" s="186"/>
      <c r="H102" s="186"/>
      <c r="I102" s="186"/>
      <c r="J102" s="187">
        <f>J180</f>
        <v>0</v>
      </c>
      <c r="K102" s="184"/>
      <c r="L102" s="18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9"/>
      <c r="C103" s="190"/>
      <c r="D103" s="191" t="s">
        <v>112</v>
      </c>
      <c r="E103" s="192"/>
      <c r="F103" s="192"/>
      <c r="G103" s="192"/>
      <c r="H103" s="192"/>
      <c r="I103" s="192"/>
      <c r="J103" s="193">
        <f>J181</f>
        <v>0</v>
      </c>
      <c r="K103" s="190"/>
      <c r="L103" s="19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9"/>
      <c r="C104" s="190"/>
      <c r="D104" s="191" t="s">
        <v>113</v>
      </c>
      <c r="E104" s="192"/>
      <c r="F104" s="192"/>
      <c r="G104" s="192"/>
      <c r="H104" s="192"/>
      <c r="I104" s="192"/>
      <c r="J104" s="193">
        <f>J191</f>
        <v>0</v>
      </c>
      <c r="K104" s="190"/>
      <c r="L104" s="19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3"/>
      <c r="C105" s="184"/>
      <c r="D105" s="185" t="s">
        <v>114</v>
      </c>
      <c r="E105" s="186"/>
      <c r="F105" s="186"/>
      <c r="G105" s="186"/>
      <c r="H105" s="186"/>
      <c r="I105" s="186"/>
      <c r="J105" s="187">
        <f>J195</f>
        <v>0</v>
      </c>
      <c r="K105" s="184"/>
      <c r="L105" s="18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29.28" customHeight="1">
      <c r="A108" s="39"/>
      <c r="B108" s="40"/>
      <c r="C108" s="182" t="s">
        <v>115</v>
      </c>
      <c r="D108" s="41"/>
      <c r="E108" s="41"/>
      <c r="F108" s="41"/>
      <c r="G108" s="41"/>
      <c r="H108" s="41"/>
      <c r="I108" s="41"/>
      <c r="J108" s="195">
        <f>ROUND(J109 + J110 + J111 + J112 + J113 + J114,2)</f>
        <v>0</v>
      </c>
      <c r="K108" s="41"/>
      <c r="L108" s="64"/>
      <c r="N108" s="196" t="s">
        <v>37</v>
      </c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18" customHeight="1">
      <c r="A109" s="39"/>
      <c r="B109" s="40"/>
      <c r="C109" s="41"/>
      <c r="D109" s="197" t="s">
        <v>116</v>
      </c>
      <c r="E109" s="198"/>
      <c r="F109" s="198"/>
      <c r="G109" s="41"/>
      <c r="H109" s="41"/>
      <c r="I109" s="41"/>
      <c r="J109" s="199">
        <v>0</v>
      </c>
      <c r="K109" s="41"/>
      <c r="L109" s="200"/>
      <c r="M109" s="201"/>
      <c r="N109" s="202" t="s">
        <v>38</v>
      </c>
      <c r="O109" s="201"/>
      <c r="P109" s="201"/>
      <c r="Q109" s="201"/>
      <c r="R109" s="201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1"/>
      <c r="AG109" s="201"/>
      <c r="AH109" s="201"/>
      <c r="AI109" s="201"/>
      <c r="AJ109" s="201"/>
      <c r="AK109" s="201"/>
      <c r="AL109" s="201"/>
      <c r="AM109" s="201"/>
      <c r="AN109" s="201"/>
      <c r="AO109" s="201"/>
      <c r="AP109" s="201"/>
      <c r="AQ109" s="201"/>
      <c r="AR109" s="201"/>
      <c r="AS109" s="201"/>
      <c r="AT109" s="201"/>
      <c r="AU109" s="201"/>
      <c r="AV109" s="201"/>
      <c r="AW109" s="201"/>
      <c r="AX109" s="201"/>
      <c r="AY109" s="204" t="s">
        <v>117</v>
      </c>
      <c r="AZ109" s="201"/>
      <c r="BA109" s="201"/>
      <c r="BB109" s="201"/>
      <c r="BC109" s="201"/>
      <c r="BD109" s="201"/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204" t="s">
        <v>78</v>
      </c>
      <c r="BK109" s="201"/>
      <c r="BL109" s="201"/>
      <c r="BM109" s="201"/>
    </row>
    <row r="110" hidden="1" s="2" customFormat="1" ht="18" customHeight="1">
      <c r="A110" s="39"/>
      <c r="B110" s="40"/>
      <c r="C110" s="41"/>
      <c r="D110" s="197" t="s">
        <v>118</v>
      </c>
      <c r="E110" s="198"/>
      <c r="F110" s="198"/>
      <c r="G110" s="41"/>
      <c r="H110" s="41"/>
      <c r="I110" s="41"/>
      <c r="J110" s="199">
        <v>0</v>
      </c>
      <c r="K110" s="41"/>
      <c r="L110" s="200"/>
      <c r="M110" s="201"/>
      <c r="N110" s="202" t="s">
        <v>38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117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78</v>
      </c>
      <c r="BK110" s="201"/>
      <c r="BL110" s="201"/>
      <c r="BM110" s="201"/>
    </row>
    <row r="111" hidden="1" s="2" customFormat="1" ht="18" customHeight="1">
      <c r="A111" s="39"/>
      <c r="B111" s="40"/>
      <c r="C111" s="41"/>
      <c r="D111" s="197" t="s">
        <v>119</v>
      </c>
      <c r="E111" s="198"/>
      <c r="F111" s="198"/>
      <c r="G111" s="41"/>
      <c r="H111" s="41"/>
      <c r="I111" s="41"/>
      <c r="J111" s="199">
        <v>0</v>
      </c>
      <c r="K111" s="41"/>
      <c r="L111" s="200"/>
      <c r="M111" s="201"/>
      <c r="N111" s="202" t="s">
        <v>38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117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78</v>
      </c>
      <c r="BK111" s="201"/>
      <c r="BL111" s="201"/>
      <c r="BM111" s="201"/>
    </row>
    <row r="112" hidden="1" s="2" customFormat="1" ht="18" customHeight="1">
      <c r="A112" s="39"/>
      <c r="B112" s="40"/>
      <c r="C112" s="41"/>
      <c r="D112" s="197" t="s">
        <v>120</v>
      </c>
      <c r="E112" s="198"/>
      <c r="F112" s="198"/>
      <c r="G112" s="41"/>
      <c r="H112" s="41"/>
      <c r="I112" s="41"/>
      <c r="J112" s="199">
        <v>0</v>
      </c>
      <c r="K112" s="41"/>
      <c r="L112" s="200"/>
      <c r="M112" s="201"/>
      <c r="N112" s="202" t="s">
        <v>38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117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78</v>
      </c>
      <c r="BK112" s="201"/>
      <c r="BL112" s="201"/>
      <c r="BM112" s="201"/>
    </row>
    <row r="113" hidden="1" s="2" customFormat="1" ht="18" customHeight="1">
      <c r="A113" s="39"/>
      <c r="B113" s="40"/>
      <c r="C113" s="41"/>
      <c r="D113" s="197" t="s">
        <v>121</v>
      </c>
      <c r="E113" s="198"/>
      <c r="F113" s="198"/>
      <c r="G113" s="41"/>
      <c r="H113" s="41"/>
      <c r="I113" s="41"/>
      <c r="J113" s="199">
        <v>0</v>
      </c>
      <c r="K113" s="41"/>
      <c r="L113" s="200"/>
      <c r="M113" s="201"/>
      <c r="N113" s="202" t="s">
        <v>38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117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78</v>
      </c>
      <c r="BK113" s="201"/>
      <c r="BL113" s="201"/>
      <c r="BM113" s="201"/>
    </row>
    <row r="114" hidden="1" s="2" customFormat="1" ht="18" customHeight="1">
      <c r="A114" s="39"/>
      <c r="B114" s="40"/>
      <c r="C114" s="41"/>
      <c r="D114" s="198" t="s">
        <v>122</v>
      </c>
      <c r="E114" s="41"/>
      <c r="F114" s="41"/>
      <c r="G114" s="41"/>
      <c r="H114" s="41"/>
      <c r="I114" s="41"/>
      <c r="J114" s="199">
        <f>ROUND(J30*T114,2)</f>
        <v>0</v>
      </c>
      <c r="K114" s="41"/>
      <c r="L114" s="200"/>
      <c r="M114" s="201"/>
      <c r="N114" s="202" t="s">
        <v>38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123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78</v>
      </c>
      <c r="BK114" s="201"/>
      <c r="BL114" s="201"/>
      <c r="BM114" s="201"/>
    </row>
    <row r="115" hidden="1" s="2" customForma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hidden="1" s="2" customFormat="1" ht="29.28" customHeight="1">
      <c r="A116" s="39"/>
      <c r="B116" s="40"/>
      <c r="C116" s="206" t="s">
        <v>124</v>
      </c>
      <c r="D116" s="180"/>
      <c r="E116" s="180"/>
      <c r="F116" s="180"/>
      <c r="G116" s="180"/>
      <c r="H116" s="180"/>
      <c r="I116" s="180"/>
      <c r="J116" s="207">
        <f>ROUND(J96+J108,2)</f>
        <v>0</v>
      </c>
      <c r="K116" s="18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/>
    <row r="119" hidden="1"/>
    <row r="120" hidden="1"/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125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78" t="str">
        <f>E7</f>
        <v>SAKO Brno - Oprava haly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97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 xml:space="preserve">1 - Oprava fasády 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 xml:space="preserve"> </v>
      </c>
      <c r="G129" s="41"/>
      <c r="H129" s="41"/>
      <c r="I129" s="33" t="s">
        <v>22</v>
      </c>
      <c r="J129" s="80" t="str">
        <f>IF(J12="","",J12)</f>
        <v>24. 7. 2025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 xml:space="preserve"> </v>
      </c>
      <c r="G131" s="41"/>
      <c r="H131" s="41"/>
      <c r="I131" s="33" t="s">
        <v>29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IF(E18="","",E18)</f>
        <v>Vyplň údaj</v>
      </c>
      <c r="G132" s="41"/>
      <c r="H132" s="41"/>
      <c r="I132" s="33" t="s">
        <v>31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8"/>
      <c r="B134" s="209"/>
      <c r="C134" s="210" t="s">
        <v>126</v>
      </c>
      <c r="D134" s="211" t="s">
        <v>58</v>
      </c>
      <c r="E134" s="211" t="s">
        <v>54</v>
      </c>
      <c r="F134" s="211" t="s">
        <v>55</v>
      </c>
      <c r="G134" s="211" t="s">
        <v>127</v>
      </c>
      <c r="H134" s="211" t="s">
        <v>128</v>
      </c>
      <c r="I134" s="211" t="s">
        <v>129</v>
      </c>
      <c r="J134" s="211" t="s">
        <v>103</v>
      </c>
      <c r="K134" s="212" t="s">
        <v>130</v>
      </c>
      <c r="L134" s="213"/>
      <c r="M134" s="101" t="s">
        <v>1</v>
      </c>
      <c r="N134" s="102" t="s">
        <v>37</v>
      </c>
      <c r="O134" s="102" t="s">
        <v>131</v>
      </c>
      <c r="P134" s="102" t="s">
        <v>132</v>
      </c>
      <c r="Q134" s="102" t="s">
        <v>133</v>
      </c>
      <c r="R134" s="102" t="s">
        <v>134</v>
      </c>
      <c r="S134" s="102" t="s">
        <v>135</v>
      </c>
      <c r="T134" s="103" t="s">
        <v>136</v>
      </c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</row>
    <row r="135" s="2" customFormat="1" ht="22.8" customHeight="1">
      <c r="A135" s="39"/>
      <c r="B135" s="40"/>
      <c r="C135" s="108" t="s">
        <v>137</v>
      </c>
      <c r="D135" s="41"/>
      <c r="E135" s="41"/>
      <c r="F135" s="41"/>
      <c r="G135" s="41"/>
      <c r="H135" s="41"/>
      <c r="I135" s="41"/>
      <c r="J135" s="214">
        <f>BK135</f>
        <v>0</v>
      </c>
      <c r="K135" s="41"/>
      <c r="L135" s="45"/>
      <c r="M135" s="104"/>
      <c r="N135" s="215"/>
      <c r="O135" s="105"/>
      <c r="P135" s="216">
        <f>P136+P180+P195</f>
        <v>0</v>
      </c>
      <c r="Q135" s="105"/>
      <c r="R135" s="216">
        <f>R136+R180+R195</f>
        <v>2.1253106000000002</v>
      </c>
      <c r="S135" s="105"/>
      <c r="T135" s="217">
        <f>T136+T180+T195</f>
        <v>0.084864000000000009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72</v>
      </c>
      <c r="AU135" s="18" t="s">
        <v>105</v>
      </c>
      <c r="BK135" s="218">
        <f>BK136+BK180+BK195</f>
        <v>0</v>
      </c>
    </row>
    <row r="136" s="12" customFormat="1" ht="25.92" customHeight="1">
      <c r="A136" s="12"/>
      <c r="B136" s="219"/>
      <c r="C136" s="220"/>
      <c r="D136" s="221" t="s">
        <v>72</v>
      </c>
      <c r="E136" s="222" t="s">
        <v>138</v>
      </c>
      <c r="F136" s="222" t="s">
        <v>139</v>
      </c>
      <c r="G136" s="220"/>
      <c r="H136" s="220"/>
      <c r="I136" s="223"/>
      <c r="J136" s="224">
        <f>BK136</f>
        <v>0</v>
      </c>
      <c r="K136" s="220"/>
      <c r="L136" s="225"/>
      <c r="M136" s="226"/>
      <c r="N136" s="227"/>
      <c r="O136" s="227"/>
      <c r="P136" s="228">
        <f>P137+P161+P172+P178</f>
        <v>0</v>
      </c>
      <c r="Q136" s="227"/>
      <c r="R136" s="228">
        <f>R137+R161+R172+R178</f>
        <v>1.7874492000000002</v>
      </c>
      <c r="S136" s="227"/>
      <c r="T136" s="229">
        <f>T137+T161+T172+T178</f>
        <v>0.084864000000000009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78</v>
      </c>
      <c r="AT136" s="231" t="s">
        <v>72</v>
      </c>
      <c r="AU136" s="231" t="s">
        <v>73</v>
      </c>
      <c r="AY136" s="230" t="s">
        <v>140</v>
      </c>
      <c r="BK136" s="232">
        <f>BK137+BK161+BK172+BK178</f>
        <v>0</v>
      </c>
    </row>
    <row r="137" s="12" customFormat="1" ht="22.8" customHeight="1">
      <c r="A137" s="12"/>
      <c r="B137" s="219"/>
      <c r="C137" s="220"/>
      <c r="D137" s="221" t="s">
        <v>72</v>
      </c>
      <c r="E137" s="233" t="s">
        <v>141</v>
      </c>
      <c r="F137" s="233" t="s">
        <v>142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SUM(P138:P160)</f>
        <v>0</v>
      </c>
      <c r="Q137" s="227"/>
      <c r="R137" s="228">
        <f>SUM(R138:R160)</f>
        <v>1.7874492000000002</v>
      </c>
      <c r="S137" s="227"/>
      <c r="T137" s="229">
        <f>SUM(T138:T160)</f>
        <v>0.084864000000000009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78</v>
      </c>
      <c r="AT137" s="231" t="s">
        <v>72</v>
      </c>
      <c r="AU137" s="231" t="s">
        <v>78</v>
      </c>
      <c r="AY137" s="230" t="s">
        <v>140</v>
      </c>
      <c r="BK137" s="232">
        <f>SUM(BK138:BK160)</f>
        <v>0</v>
      </c>
    </row>
    <row r="138" s="2" customFormat="1" ht="37.8" customHeight="1">
      <c r="A138" s="39"/>
      <c r="B138" s="40"/>
      <c r="C138" s="235" t="s">
        <v>78</v>
      </c>
      <c r="D138" s="235" t="s">
        <v>143</v>
      </c>
      <c r="E138" s="236" t="s">
        <v>144</v>
      </c>
      <c r="F138" s="237" t="s">
        <v>145</v>
      </c>
      <c r="G138" s="238" t="s">
        <v>87</v>
      </c>
      <c r="H138" s="239">
        <v>42</v>
      </c>
      <c r="I138" s="240"/>
      <c r="J138" s="241">
        <f>ROUND(I138*H138,2)</f>
        <v>0</v>
      </c>
      <c r="K138" s="237" t="s">
        <v>146</v>
      </c>
      <c r="L138" s="45"/>
      <c r="M138" s="242" t="s">
        <v>1</v>
      </c>
      <c r="N138" s="243" t="s">
        <v>38</v>
      </c>
      <c r="O138" s="92"/>
      <c r="P138" s="244">
        <f>O138*H138</f>
        <v>0</v>
      </c>
      <c r="Q138" s="244">
        <v>0.00022000000000000001</v>
      </c>
      <c r="R138" s="244">
        <f>Q138*H138</f>
        <v>0.0092399999999999999</v>
      </c>
      <c r="S138" s="244">
        <v>0.002</v>
      </c>
      <c r="T138" s="245">
        <f>S138*H138</f>
        <v>0.084000000000000005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6" t="s">
        <v>147</v>
      </c>
      <c r="AT138" s="246" t="s">
        <v>143</v>
      </c>
      <c r="AU138" s="246" t="s">
        <v>82</v>
      </c>
      <c r="AY138" s="18" t="s">
        <v>140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8" t="s">
        <v>78</v>
      </c>
      <c r="BK138" s="247">
        <f>ROUND(I138*H138,2)</f>
        <v>0</v>
      </c>
      <c r="BL138" s="18" t="s">
        <v>147</v>
      </c>
      <c r="BM138" s="246" t="s">
        <v>148</v>
      </c>
    </row>
    <row r="139" s="13" customFormat="1">
      <c r="A139" s="13"/>
      <c r="B139" s="248"/>
      <c r="C139" s="249"/>
      <c r="D139" s="250" t="s">
        <v>149</v>
      </c>
      <c r="E139" s="251" t="s">
        <v>1</v>
      </c>
      <c r="F139" s="252" t="s">
        <v>150</v>
      </c>
      <c r="G139" s="249"/>
      <c r="H139" s="253">
        <v>42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149</v>
      </c>
      <c r="AU139" s="259" t="s">
        <v>82</v>
      </c>
      <c r="AV139" s="13" t="s">
        <v>82</v>
      </c>
      <c r="AW139" s="13" t="s">
        <v>30</v>
      </c>
      <c r="AX139" s="13" t="s">
        <v>78</v>
      </c>
      <c r="AY139" s="259" t="s">
        <v>140</v>
      </c>
    </row>
    <row r="140" s="2" customFormat="1" ht="33" customHeight="1">
      <c r="A140" s="39"/>
      <c r="B140" s="40"/>
      <c r="C140" s="235" t="s">
        <v>82</v>
      </c>
      <c r="D140" s="235" t="s">
        <v>143</v>
      </c>
      <c r="E140" s="236" t="s">
        <v>151</v>
      </c>
      <c r="F140" s="237" t="s">
        <v>152</v>
      </c>
      <c r="G140" s="238" t="s">
        <v>87</v>
      </c>
      <c r="H140" s="239">
        <v>357.75</v>
      </c>
      <c r="I140" s="240"/>
      <c r="J140" s="241">
        <f>ROUND(I140*H140,2)</f>
        <v>0</v>
      </c>
      <c r="K140" s="237" t="s">
        <v>153</v>
      </c>
      <c r="L140" s="45"/>
      <c r="M140" s="242" t="s">
        <v>1</v>
      </c>
      <c r="N140" s="243" t="s">
        <v>38</v>
      </c>
      <c r="O140" s="92"/>
      <c r="P140" s="244">
        <f>O140*H140</f>
        <v>0</v>
      </c>
      <c r="Q140" s="244">
        <v>0.0043800000000000002</v>
      </c>
      <c r="R140" s="244">
        <f>Q140*H140</f>
        <v>1.566945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147</v>
      </c>
      <c r="AT140" s="246" t="s">
        <v>143</v>
      </c>
      <c r="AU140" s="246" t="s">
        <v>82</v>
      </c>
      <c r="AY140" s="18" t="s">
        <v>140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78</v>
      </c>
      <c r="BK140" s="247">
        <f>ROUND(I140*H140,2)</f>
        <v>0</v>
      </c>
      <c r="BL140" s="18" t="s">
        <v>147</v>
      </c>
      <c r="BM140" s="246" t="s">
        <v>154</v>
      </c>
    </row>
    <row r="141" s="13" customFormat="1">
      <c r="A141" s="13"/>
      <c r="B141" s="248"/>
      <c r="C141" s="249"/>
      <c r="D141" s="250" t="s">
        <v>149</v>
      </c>
      <c r="E141" s="251" t="s">
        <v>1</v>
      </c>
      <c r="F141" s="252" t="s">
        <v>85</v>
      </c>
      <c r="G141" s="249"/>
      <c r="H141" s="253">
        <v>357.75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149</v>
      </c>
      <c r="AU141" s="259" t="s">
        <v>82</v>
      </c>
      <c r="AV141" s="13" t="s">
        <v>82</v>
      </c>
      <c r="AW141" s="13" t="s">
        <v>30</v>
      </c>
      <c r="AX141" s="13" t="s">
        <v>78</v>
      </c>
      <c r="AY141" s="259" t="s">
        <v>140</v>
      </c>
    </row>
    <row r="142" s="2" customFormat="1" ht="37.8" customHeight="1">
      <c r="A142" s="39"/>
      <c r="B142" s="40"/>
      <c r="C142" s="235" t="s">
        <v>89</v>
      </c>
      <c r="D142" s="235" t="s">
        <v>143</v>
      </c>
      <c r="E142" s="236" t="s">
        <v>155</v>
      </c>
      <c r="F142" s="237" t="s">
        <v>156</v>
      </c>
      <c r="G142" s="238" t="s">
        <v>87</v>
      </c>
      <c r="H142" s="239">
        <v>41.520000000000003</v>
      </c>
      <c r="I142" s="240"/>
      <c r="J142" s="241">
        <f>ROUND(I142*H142,2)</f>
        <v>0</v>
      </c>
      <c r="K142" s="237" t="s">
        <v>153</v>
      </c>
      <c r="L142" s="45"/>
      <c r="M142" s="242" t="s">
        <v>1</v>
      </c>
      <c r="N142" s="243" t="s">
        <v>38</v>
      </c>
      <c r="O142" s="92"/>
      <c r="P142" s="244">
        <f>O142*H142</f>
        <v>0</v>
      </c>
      <c r="Q142" s="244">
        <v>0.0044099999999999999</v>
      </c>
      <c r="R142" s="244">
        <f>Q142*H142</f>
        <v>0.18310320000000002</v>
      </c>
      <c r="S142" s="244">
        <v>0</v>
      </c>
      <c r="T142" s="24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147</v>
      </c>
      <c r="AT142" s="246" t="s">
        <v>143</v>
      </c>
      <c r="AU142" s="246" t="s">
        <v>82</v>
      </c>
      <c r="AY142" s="18" t="s">
        <v>140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78</v>
      </c>
      <c r="BK142" s="247">
        <f>ROUND(I142*H142,2)</f>
        <v>0</v>
      </c>
      <c r="BL142" s="18" t="s">
        <v>147</v>
      </c>
      <c r="BM142" s="246" t="s">
        <v>157</v>
      </c>
    </row>
    <row r="143" s="13" customFormat="1">
      <c r="A143" s="13"/>
      <c r="B143" s="248"/>
      <c r="C143" s="249"/>
      <c r="D143" s="250" t="s">
        <v>149</v>
      </c>
      <c r="E143" s="251" t="s">
        <v>1</v>
      </c>
      <c r="F143" s="252" t="s">
        <v>90</v>
      </c>
      <c r="G143" s="249"/>
      <c r="H143" s="253">
        <v>41.520000000000003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149</v>
      </c>
      <c r="AU143" s="259" t="s">
        <v>82</v>
      </c>
      <c r="AV143" s="13" t="s">
        <v>82</v>
      </c>
      <c r="AW143" s="13" t="s">
        <v>30</v>
      </c>
      <c r="AX143" s="13" t="s">
        <v>78</v>
      </c>
      <c r="AY143" s="259" t="s">
        <v>140</v>
      </c>
    </row>
    <row r="144" s="2" customFormat="1" ht="24.15" customHeight="1">
      <c r="A144" s="39"/>
      <c r="B144" s="40"/>
      <c r="C144" s="235" t="s">
        <v>147</v>
      </c>
      <c r="D144" s="235" t="s">
        <v>143</v>
      </c>
      <c r="E144" s="236" t="s">
        <v>158</v>
      </c>
      <c r="F144" s="237" t="s">
        <v>159</v>
      </c>
      <c r="G144" s="238" t="s">
        <v>160</v>
      </c>
      <c r="H144" s="239">
        <v>210.59999999999999</v>
      </c>
      <c r="I144" s="240"/>
      <c r="J144" s="241">
        <f>ROUND(I144*H144,2)</f>
        <v>0</v>
      </c>
      <c r="K144" s="237" t="s">
        <v>153</v>
      </c>
      <c r="L144" s="45"/>
      <c r="M144" s="242" t="s">
        <v>1</v>
      </c>
      <c r="N144" s="243" t="s">
        <v>38</v>
      </c>
      <c r="O144" s="92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6" t="s">
        <v>147</v>
      </c>
      <c r="AT144" s="246" t="s">
        <v>143</v>
      </c>
      <c r="AU144" s="246" t="s">
        <v>82</v>
      </c>
      <c r="AY144" s="18" t="s">
        <v>140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8" t="s">
        <v>78</v>
      </c>
      <c r="BK144" s="247">
        <f>ROUND(I144*H144,2)</f>
        <v>0</v>
      </c>
      <c r="BL144" s="18" t="s">
        <v>147</v>
      </c>
      <c r="BM144" s="246" t="s">
        <v>161</v>
      </c>
    </row>
    <row r="145" s="13" customFormat="1">
      <c r="A145" s="13"/>
      <c r="B145" s="248"/>
      <c r="C145" s="249"/>
      <c r="D145" s="250" t="s">
        <v>149</v>
      </c>
      <c r="E145" s="251" t="s">
        <v>1</v>
      </c>
      <c r="F145" s="252" t="s">
        <v>162</v>
      </c>
      <c r="G145" s="249"/>
      <c r="H145" s="253">
        <v>18.600000000000001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149</v>
      </c>
      <c r="AU145" s="259" t="s">
        <v>82</v>
      </c>
      <c r="AV145" s="13" t="s">
        <v>82</v>
      </c>
      <c r="AW145" s="13" t="s">
        <v>30</v>
      </c>
      <c r="AX145" s="13" t="s">
        <v>73</v>
      </c>
      <c r="AY145" s="259" t="s">
        <v>140</v>
      </c>
    </row>
    <row r="146" s="13" customFormat="1">
      <c r="A146" s="13"/>
      <c r="B146" s="248"/>
      <c r="C146" s="249"/>
      <c r="D146" s="250" t="s">
        <v>149</v>
      </c>
      <c r="E146" s="251" t="s">
        <v>1</v>
      </c>
      <c r="F146" s="252" t="s">
        <v>163</v>
      </c>
      <c r="G146" s="249"/>
      <c r="H146" s="253">
        <v>38.399999999999999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149</v>
      </c>
      <c r="AU146" s="259" t="s">
        <v>82</v>
      </c>
      <c r="AV146" s="13" t="s">
        <v>82</v>
      </c>
      <c r="AW146" s="13" t="s">
        <v>30</v>
      </c>
      <c r="AX146" s="13" t="s">
        <v>73</v>
      </c>
      <c r="AY146" s="259" t="s">
        <v>140</v>
      </c>
    </row>
    <row r="147" s="14" customFormat="1">
      <c r="A147" s="14"/>
      <c r="B147" s="260"/>
      <c r="C147" s="261"/>
      <c r="D147" s="250" t="s">
        <v>149</v>
      </c>
      <c r="E147" s="262" t="s">
        <v>1</v>
      </c>
      <c r="F147" s="263" t="s">
        <v>164</v>
      </c>
      <c r="G147" s="261"/>
      <c r="H147" s="264">
        <v>57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149</v>
      </c>
      <c r="AU147" s="270" t="s">
        <v>82</v>
      </c>
      <c r="AV147" s="14" t="s">
        <v>89</v>
      </c>
      <c r="AW147" s="14" t="s">
        <v>30</v>
      </c>
      <c r="AX147" s="14" t="s">
        <v>73</v>
      </c>
      <c r="AY147" s="270" t="s">
        <v>140</v>
      </c>
    </row>
    <row r="148" s="13" customFormat="1">
      <c r="A148" s="13"/>
      <c r="B148" s="248"/>
      <c r="C148" s="249"/>
      <c r="D148" s="250" t="s">
        <v>149</v>
      </c>
      <c r="E148" s="251" t="s">
        <v>1</v>
      </c>
      <c r="F148" s="252" t="s">
        <v>165</v>
      </c>
      <c r="G148" s="249"/>
      <c r="H148" s="253">
        <v>96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149</v>
      </c>
      <c r="AU148" s="259" t="s">
        <v>82</v>
      </c>
      <c r="AV148" s="13" t="s">
        <v>82</v>
      </c>
      <c r="AW148" s="13" t="s">
        <v>30</v>
      </c>
      <c r="AX148" s="13" t="s">
        <v>73</v>
      </c>
      <c r="AY148" s="259" t="s">
        <v>140</v>
      </c>
    </row>
    <row r="149" s="13" customFormat="1">
      <c r="A149" s="13"/>
      <c r="B149" s="248"/>
      <c r="C149" s="249"/>
      <c r="D149" s="250" t="s">
        <v>149</v>
      </c>
      <c r="E149" s="251" t="s">
        <v>1</v>
      </c>
      <c r="F149" s="252" t="s">
        <v>166</v>
      </c>
      <c r="G149" s="249"/>
      <c r="H149" s="253">
        <v>57.600000000000001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149</v>
      </c>
      <c r="AU149" s="259" t="s">
        <v>82</v>
      </c>
      <c r="AV149" s="13" t="s">
        <v>82</v>
      </c>
      <c r="AW149" s="13" t="s">
        <v>30</v>
      </c>
      <c r="AX149" s="13" t="s">
        <v>73</v>
      </c>
      <c r="AY149" s="259" t="s">
        <v>140</v>
      </c>
    </row>
    <row r="150" s="15" customFormat="1">
      <c r="A150" s="15"/>
      <c r="B150" s="271"/>
      <c r="C150" s="272"/>
      <c r="D150" s="250" t="s">
        <v>149</v>
      </c>
      <c r="E150" s="273" t="s">
        <v>1</v>
      </c>
      <c r="F150" s="274" t="s">
        <v>167</v>
      </c>
      <c r="G150" s="272"/>
      <c r="H150" s="275">
        <v>210.59999999999999</v>
      </c>
      <c r="I150" s="276"/>
      <c r="J150" s="272"/>
      <c r="K150" s="272"/>
      <c r="L150" s="277"/>
      <c r="M150" s="278"/>
      <c r="N150" s="279"/>
      <c r="O150" s="279"/>
      <c r="P150" s="279"/>
      <c r="Q150" s="279"/>
      <c r="R150" s="279"/>
      <c r="S150" s="279"/>
      <c r="T150" s="28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1" t="s">
        <v>149</v>
      </c>
      <c r="AU150" s="281" t="s">
        <v>82</v>
      </c>
      <c r="AV150" s="15" t="s">
        <v>147</v>
      </c>
      <c r="AW150" s="15" t="s">
        <v>30</v>
      </c>
      <c r="AX150" s="15" t="s">
        <v>78</v>
      </c>
      <c r="AY150" s="281" t="s">
        <v>140</v>
      </c>
    </row>
    <row r="151" s="2" customFormat="1" ht="21.75" customHeight="1">
      <c r="A151" s="39"/>
      <c r="B151" s="40"/>
      <c r="C151" s="282" t="s">
        <v>168</v>
      </c>
      <c r="D151" s="282" t="s">
        <v>169</v>
      </c>
      <c r="E151" s="283" t="s">
        <v>170</v>
      </c>
      <c r="F151" s="284" t="s">
        <v>171</v>
      </c>
      <c r="G151" s="285" t="s">
        <v>160</v>
      </c>
      <c r="H151" s="286">
        <v>59.850000000000001</v>
      </c>
      <c r="I151" s="287"/>
      <c r="J151" s="288">
        <f>ROUND(I151*H151,2)</f>
        <v>0</v>
      </c>
      <c r="K151" s="284" t="s">
        <v>153</v>
      </c>
      <c r="L151" s="289"/>
      <c r="M151" s="290" t="s">
        <v>1</v>
      </c>
      <c r="N151" s="291" t="s">
        <v>38</v>
      </c>
      <c r="O151" s="92"/>
      <c r="P151" s="244">
        <f>O151*H151</f>
        <v>0</v>
      </c>
      <c r="Q151" s="244">
        <v>0.00010000000000000001</v>
      </c>
      <c r="R151" s="244">
        <f>Q151*H151</f>
        <v>0.0059850000000000007</v>
      </c>
      <c r="S151" s="244">
        <v>0</v>
      </c>
      <c r="T151" s="24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6" t="s">
        <v>172</v>
      </c>
      <c r="AT151" s="246" t="s">
        <v>169</v>
      </c>
      <c r="AU151" s="246" t="s">
        <v>82</v>
      </c>
      <c r="AY151" s="18" t="s">
        <v>140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8" t="s">
        <v>78</v>
      </c>
      <c r="BK151" s="247">
        <f>ROUND(I151*H151,2)</f>
        <v>0</v>
      </c>
      <c r="BL151" s="18" t="s">
        <v>147</v>
      </c>
      <c r="BM151" s="246" t="s">
        <v>173</v>
      </c>
    </row>
    <row r="152" s="13" customFormat="1">
      <c r="A152" s="13"/>
      <c r="B152" s="248"/>
      <c r="C152" s="249"/>
      <c r="D152" s="250" t="s">
        <v>149</v>
      </c>
      <c r="E152" s="249"/>
      <c r="F152" s="252" t="s">
        <v>174</v>
      </c>
      <c r="G152" s="249"/>
      <c r="H152" s="253">
        <v>59.850000000000001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149</v>
      </c>
      <c r="AU152" s="259" t="s">
        <v>82</v>
      </c>
      <c r="AV152" s="13" t="s">
        <v>82</v>
      </c>
      <c r="AW152" s="13" t="s">
        <v>4</v>
      </c>
      <c r="AX152" s="13" t="s">
        <v>78</v>
      </c>
      <c r="AY152" s="259" t="s">
        <v>140</v>
      </c>
    </row>
    <row r="153" s="2" customFormat="1" ht="24.15" customHeight="1">
      <c r="A153" s="39"/>
      <c r="B153" s="40"/>
      <c r="C153" s="282" t="s">
        <v>141</v>
      </c>
      <c r="D153" s="282" t="s">
        <v>169</v>
      </c>
      <c r="E153" s="283" t="s">
        <v>175</v>
      </c>
      <c r="F153" s="284" t="s">
        <v>176</v>
      </c>
      <c r="G153" s="285" t="s">
        <v>160</v>
      </c>
      <c r="H153" s="286">
        <v>100.8</v>
      </c>
      <c r="I153" s="287"/>
      <c r="J153" s="288">
        <f>ROUND(I153*H153,2)</f>
        <v>0</v>
      </c>
      <c r="K153" s="284" t="s">
        <v>153</v>
      </c>
      <c r="L153" s="289"/>
      <c r="M153" s="290" t="s">
        <v>1</v>
      </c>
      <c r="N153" s="291" t="s">
        <v>38</v>
      </c>
      <c r="O153" s="92"/>
      <c r="P153" s="244">
        <f>O153*H153</f>
        <v>0</v>
      </c>
      <c r="Q153" s="244">
        <v>4.0000000000000003E-05</v>
      </c>
      <c r="R153" s="244">
        <f>Q153*H153</f>
        <v>0.004032</v>
      </c>
      <c r="S153" s="244">
        <v>0</v>
      </c>
      <c r="T153" s="24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6" t="s">
        <v>172</v>
      </c>
      <c r="AT153" s="246" t="s">
        <v>169</v>
      </c>
      <c r="AU153" s="246" t="s">
        <v>82</v>
      </c>
      <c r="AY153" s="18" t="s">
        <v>140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8" t="s">
        <v>78</v>
      </c>
      <c r="BK153" s="247">
        <f>ROUND(I153*H153,2)</f>
        <v>0</v>
      </c>
      <c r="BL153" s="18" t="s">
        <v>147</v>
      </c>
      <c r="BM153" s="246" t="s">
        <v>177</v>
      </c>
    </row>
    <row r="154" s="13" customFormat="1">
      <c r="A154" s="13"/>
      <c r="B154" s="248"/>
      <c r="C154" s="249"/>
      <c r="D154" s="250" t="s">
        <v>149</v>
      </c>
      <c r="E154" s="249"/>
      <c r="F154" s="252" t="s">
        <v>178</v>
      </c>
      <c r="G154" s="249"/>
      <c r="H154" s="253">
        <v>100.8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149</v>
      </c>
      <c r="AU154" s="259" t="s">
        <v>82</v>
      </c>
      <c r="AV154" s="13" t="s">
        <v>82</v>
      </c>
      <c r="AW154" s="13" t="s">
        <v>4</v>
      </c>
      <c r="AX154" s="13" t="s">
        <v>78</v>
      </c>
      <c r="AY154" s="259" t="s">
        <v>140</v>
      </c>
    </row>
    <row r="155" s="2" customFormat="1" ht="24.15" customHeight="1">
      <c r="A155" s="39"/>
      <c r="B155" s="40"/>
      <c r="C155" s="282" t="s">
        <v>179</v>
      </c>
      <c r="D155" s="282" t="s">
        <v>169</v>
      </c>
      <c r="E155" s="283" t="s">
        <v>180</v>
      </c>
      <c r="F155" s="284" t="s">
        <v>181</v>
      </c>
      <c r="G155" s="285" t="s">
        <v>160</v>
      </c>
      <c r="H155" s="286">
        <v>60.479999999999997</v>
      </c>
      <c r="I155" s="287"/>
      <c r="J155" s="288">
        <f>ROUND(I155*H155,2)</f>
        <v>0</v>
      </c>
      <c r="K155" s="284" t="s">
        <v>153</v>
      </c>
      <c r="L155" s="289"/>
      <c r="M155" s="290" t="s">
        <v>1</v>
      </c>
      <c r="N155" s="291" t="s">
        <v>38</v>
      </c>
      <c r="O155" s="92"/>
      <c r="P155" s="244">
        <f>O155*H155</f>
        <v>0</v>
      </c>
      <c r="Q155" s="244">
        <v>0.00029999999999999997</v>
      </c>
      <c r="R155" s="244">
        <f>Q155*H155</f>
        <v>0.018143999999999997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172</v>
      </c>
      <c r="AT155" s="246" t="s">
        <v>169</v>
      </c>
      <c r="AU155" s="246" t="s">
        <v>82</v>
      </c>
      <c r="AY155" s="18" t="s">
        <v>140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78</v>
      </c>
      <c r="BK155" s="247">
        <f>ROUND(I155*H155,2)</f>
        <v>0</v>
      </c>
      <c r="BL155" s="18" t="s">
        <v>147</v>
      </c>
      <c r="BM155" s="246" t="s">
        <v>182</v>
      </c>
    </row>
    <row r="156" s="13" customFormat="1">
      <c r="A156" s="13"/>
      <c r="B156" s="248"/>
      <c r="C156" s="249"/>
      <c r="D156" s="250" t="s">
        <v>149</v>
      </c>
      <c r="E156" s="249"/>
      <c r="F156" s="252" t="s">
        <v>183</v>
      </c>
      <c r="G156" s="249"/>
      <c r="H156" s="253">
        <v>60.479999999999997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149</v>
      </c>
      <c r="AU156" s="259" t="s">
        <v>82</v>
      </c>
      <c r="AV156" s="13" t="s">
        <v>82</v>
      </c>
      <c r="AW156" s="13" t="s">
        <v>4</v>
      </c>
      <c r="AX156" s="13" t="s">
        <v>78</v>
      </c>
      <c r="AY156" s="259" t="s">
        <v>140</v>
      </c>
    </row>
    <row r="157" s="2" customFormat="1" ht="37.8" customHeight="1">
      <c r="A157" s="39"/>
      <c r="B157" s="40"/>
      <c r="C157" s="235" t="s">
        <v>172</v>
      </c>
      <c r="D157" s="235" t="s">
        <v>143</v>
      </c>
      <c r="E157" s="236" t="s">
        <v>184</v>
      </c>
      <c r="F157" s="237" t="s">
        <v>185</v>
      </c>
      <c r="G157" s="238" t="s">
        <v>87</v>
      </c>
      <c r="H157" s="239">
        <v>86.400000000000006</v>
      </c>
      <c r="I157" s="240"/>
      <c r="J157" s="241">
        <f>ROUND(I157*H157,2)</f>
        <v>0</v>
      </c>
      <c r="K157" s="237" t="s">
        <v>146</v>
      </c>
      <c r="L157" s="45"/>
      <c r="M157" s="242" t="s">
        <v>1</v>
      </c>
      <c r="N157" s="243" t="s">
        <v>38</v>
      </c>
      <c r="O157" s="92"/>
      <c r="P157" s="244">
        <f>O157*H157</f>
        <v>0</v>
      </c>
      <c r="Q157" s="244">
        <v>0</v>
      </c>
      <c r="R157" s="244">
        <f>Q157*H157</f>
        <v>0</v>
      </c>
      <c r="S157" s="244">
        <v>1.0000000000000001E-05</v>
      </c>
      <c r="T157" s="245">
        <f>S157*H157</f>
        <v>0.00086400000000000008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147</v>
      </c>
      <c r="AT157" s="246" t="s">
        <v>143</v>
      </c>
      <c r="AU157" s="246" t="s">
        <v>82</v>
      </c>
      <c r="AY157" s="18" t="s">
        <v>140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78</v>
      </c>
      <c r="BK157" s="247">
        <f>ROUND(I157*H157,2)</f>
        <v>0</v>
      </c>
      <c r="BL157" s="18" t="s">
        <v>147</v>
      </c>
      <c r="BM157" s="246" t="s">
        <v>186</v>
      </c>
    </row>
    <row r="158" s="13" customFormat="1">
      <c r="A158" s="13"/>
      <c r="B158" s="248"/>
      <c r="C158" s="249"/>
      <c r="D158" s="250" t="s">
        <v>149</v>
      </c>
      <c r="E158" s="251" t="s">
        <v>1</v>
      </c>
      <c r="F158" s="252" t="s">
        <v>187</v>
      </c>
      <c r="G158" s="249"/>
      <c r="H158" s="253">
        <v>86.400000000000006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149</v>
      </c>
      <c r="AU158" s="259" t="s">
        <v>82</v>
      </c>
      <c r="AV158" s="13" t="s">
        <v>82</v>
      </c>
      <c r="AW158" s="13" t="s">
        <v>30</v>
      </c>
      <c r="AX158" s="13" t="s">
        <v>78</v>
      </c>
      <c r="AY158" s="259" t="s">
        <v>140</v>
      </c>
    </row>
    <row r="159" s="2" customFormat="1" ht="24.15" customHeight="1">
      <c r="A159" s="39"/>
      <c r="B159" s="40"/>
      <c r="C159" s="235" t="s">
        <v>188</v>
      </c>
      <c r="D159" s="235" t="s">
        <v>143</v>
      </c>
      <c r="E159" s="236" t="s">
        <v>189</v>
      </c>
      <c r="F159" s="237" t="s">
        <v>190</v>
      </c>
      <c r="G159" s="238" t="s">
        <v>87</v>
      </c>
      <c r="H159" s="239">
        <v>399.26999999999998</v>
      </c>
      <c r="I159" s="240"/>
      <c r="J159" s="241">
        <f>ROUND(I159*H159,2)</f>
        <v>0</v>
      </c>
      <c r="K159" s="237" t="s">
        <v>153</v>
      </c>
      <c r="L159" s="45"/>
      <c r="M159" s="242" t="s">
        <v>1</v>
      </c>
      <c r="N159" s="243" t="s">
        <v>38</v>
      </c>
      <c r="O159" s="92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6" t="s">
        <v>147</v>
      </c>
      <c r="AT159" s="246" t="s">
        <v>143</v>
      </c>
      <c r="AU159" s="246" t="s">
        <v>82</v>
      </c>
      <c r="AY159" s="18" t="s">
        <v>140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8" t="s">
        <v>78</v>
      </c>
      <c r="BK159" s="247">
        <f>ROUND(I159*H159,2)</f>
        <v>0</v>
      </c>
      <c r="BL159" s="18" t="s">
        <v>147</v>
      </c>
      <c r="BM159" s="246" t="s">
        <v>191</v>
      </c>
    </row>
    <row r="160" s="13" customFormat="1">
      <c r="A160" s="13"/>
      <c r="B160" s="248"/>
      <c r="C160" s="249"/>
      <c r="D160" s="250" t="s">
        <v>149</v>
      </c>
      <c r="E160" s="251" t="s">
        <v>1</v>
      </c>
      <c r="F160" s="252" t="s">
        <v>192</v>
      </c>
      <c r="G160" s="249"/>
      <c r="H160" s="253">
        <v>399.26999999999998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149</v>
      </c>
      <c r="AU160" s="259" t="s">
        <v>82</v>
      </c>
      <c r="AV160" s="13" t="s">
        <v>82</v>
      </c>
      <c r="AW160" s="13" t="s">
        <v>30</v>
      </c>
      <c r="AX160" s="13" t="s">
        <v>78</v>
      </c>
      <c r="AY160" s="259" t="s">
        <v>140</v>
      </c>
    </row>
    <row r="161" s="12" customFormat="1" ht="22.8" customHeight="1">
      <c r="A161" s="12"/>
      <c r="B161" s="219"/>
      <c r="C161" s="220"/>
      <c r="D161" s="221" t="s">
        <v>72</v>
      </c>
      <c r="E161" s="233" t="s">
        <v>188</v>
      </c>
      <c r="F161" s="233" t="s">
        <v>193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SUM(P162:P171)</f>
        <v>0</v>
      </c>
      <c r="Q161" s="227"/>
      <c r="R161" s="228">
        <f>SUM(R162:R171)</f>
        <v>0</v>
      </c>
      <c r="S161" s="227"/>
      <c r="T161" s="229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78</v>
      </c>
      <c r="AT161" s="231" t="s">
        <v>72</v>
      </c>
      <c r="AU161" s="231" t="s">
        <v>78</v>
      </c>
      <c r="AY161" s="230" t="s">
        <v>140</v>
      </c>
      <c r="BK161" s="232">
        <f>SUM(BK162:BK171)</f>
        <v>0</v>
      </c>
    </row>
    <row r="162" s="2" customFormat="1" ht="44.25" customHeight="1">
      <c r="A162" s="39"/>
      <c r="B162" s="40"/>
      <c r="C162" s="235" t="s">
        <v>194</v>
      </c>
      <c r="D162" s="235" t="s">
        <v>143</v>
      </c>
      <c r="E162" s="236" t="s">
        <v>195</v>
      </c>
      <c r="F162" s="237" t="s">
        <v>196</v>
      </c>
      <c r="G162" s="238" t="s">
        <v>87</v>
      </c>
      <c r="H162" s="239">
        <v>492.19999999999999</v>
      </c>
      <c r="I162" s="240"/>
      <c r="J162" s="241">
        <f>ROUND(I162*H162,2)</f>
        <v>0</v>
      </c>
      <c r="K162" s="237" t="s">
        <v>146</v>
      </c>
      <c r="L162" s="45"/>
      <c r="M162" s="242" t="s">
        <v>1</v>
      </c>
      <c r="N162" s="243" t="s">
        <v>38</v>
      </c>
      <c r="O162" s="92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6" t="s">
        <v>147</v>
      </c>
      <c r="AT162" s="246" t="s">
        <v>143</v>
      </c>
      <c r="AU162" s="246" t="s">
        <v>82</v>
      </c>
      <c r="AY162" s="18" t="s">
        <v>140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8" t="s">
        <v>78</v>
      </c>
      <c r="BK162" s="247">
        <f>ROUND(I162*H162,2)</f>
        <v>0</v>
      </c>
      <c r="BL162" s="18" t="s">
        <v>147</v>
      </c>
      <c r="BM162" s="246" t="s">
        <v>197</v>
      </c>
    </row>
    <row r="163" s="13" customFormat="1">
      <c r="A163" s="13"/>
      <c r="B163" s="248"/>
      <c r="C163" s="249"/>
      <c r="D163" s="250" t="s">
        <v>149</v>
      </c>
      <c r="E163" s="251" t="s">
        <v>1</v>
      </c>
      <c r="F163" s="252" t="s">
        <v>198</v>
      </c>
      <c r="G163" s="249"/>
      <c r="H163" s="253">
        <v>225.40000000000001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149</v>
      </c>
      <c r="AU163" s="259" t="s">
        <v>82</v>
      </c>
      <c r="AV163" s="13" t="s">
        <v>82</v>
      </c>
      <c r="AW163" s="13" t="s">
        <v>30</v>
      </c>
      <c r="AX163" s="13" t="s">
        <v>73</v>
      </c>
      <c r="AY163" s="259" t="s">
        <v>140</v>
      </c>
    </row>
    <row r="164" s="13" customFormat="1">
      <c r="A164" s="13"/>
      <c r="B164" s="248"/>
      <c r="C164" s="249"/>
      <c r="D164" s="250" t="s">
        <v>149</v>
      </c>
      <c r="E164" s="251" t="s">
        <v>1</v>
      </c>
      <c r="F164" s="252" t="s">
        <v>199</v>
      </c>
      <c r="G164" s="249"/>
      <c r="H164" s="253">
        <v>266.80000000000001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149</v>
      </c>
      <c r="AU164" s="259" t="s">
        <v>82</v>
      </c>
      <c r="AV164" s="13" t="s">
        <v>82</v>
      </c>
      <c r="AW164" s="13" t="s">
        <v>30</v>
      </c>
      <c r="AX164" s="13" t="s">
        <v>73</v>
      </c>
      <c r="AY164" s="259" t="s">
        <v>140</v>
      </c>
    </row>
    <row r="165" s="15" customFormat="1">
      <c r="A165" s="15"/>
      <c r="B165" s="271"/>
      <c r="C165" s="272"/>
      <c r="D165" s="250" t="s">
        <v>149</v>
      </c>
      <c r="E165" s="273" t="s">
        <v>1</v>
      </c>
      <c r="F165" s="274" t="s">
        <v>167</v>
      </c>
      <c r="G165" s="272"/>
      <c r="H165" s="275">
        <v>492.20000000000005</v>
      </c>
      <c r="I165" s="276"/>
      <c r="J165" s="272"/>
      <c r="K165" s="272"/>
      <c r="L165" s="277"/>
      <c r="M165" s="278"/>
      <c r="N165" s="279"/>
      <c r="O165" s="279"/>
      <c r="P165" s="279"/>
      <c r="Q165" s="279"/>
      <c r="R165" s="279"/>
      <c r="S165" s="279"/>
      <c r="T165" s="28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1" t="s">
        <v>149</v>
      </c>
      <c r="AU165" s="281" t="s">
        <v>82</v>
      </c>
      <c r="AV165" s="15" t="s">
        <v>147</v>
      </c>
      <c r="AW165" s="15" t="s">
        <v>30</v>
      </c>
      <c r="AX165" s="15" t="s">
        <v>78</v>
      </c>
      <c r="AY165" s="281" t="s">
        <v>140</v>
      </c>
    </row>
    <row r="166" s="2" customFormat="1" ht="49.05" customHeight="1">
      <c r="A166" s="39"/>
      <c r="B166" s="40"/>
      <c r="C166" s="235" t="s">
        <v>200</v>
      </c>
      <c r="D166" s="235" t="s">
        <v>143</v>
      </c>
      <c r="E166" s="236" t="s">
        <v>201</v>
      </c>
      <c r="F166" s="237" t="s">
        <v>202</v>
      </c>
      <c r="G166" s="238" t="s">
        <v>87</v>
      </c>
      <c r="H166" s="239">
        <v>14766</v>
      </c>
      <c r="I166" s="240"/>
      <c r="J166" s="241">
        <f>ROUND(I166*H166,2)</f>
        <v>0</v>
      </c>
      <c r="K166" s="237" t="s">
        <v>146</v>
      </c>
      <c r="L166" s="45"/>
      <c r="M166" s="242" t="s">
        <v>1</v>
      </c>
      <c r="N166" s="243" t="s">
        <v>38</v>
      </c>
      <c r="O166" s="92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6" t="s">
        <v>147</v>
      </c>
      <c r="AT166" s="246" t="s">
        <v>143</v>
      </c>
      <c r="AU166" s="246" t="s">
        <v>82</v>
      </c>
      <c r="AY166" s="18" t="s">
        <v>140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8" t="s">
        <v>78</v>
      </c>
      <c r="BK166" s="247">
        <f>ROUND(I166*H166,2)</f>
        <v>0</v>
      </c>
      <c r="BL166" s="18" t="s">
        <v>147</v>
      </c>
      <c r="BM166" s="246" t="s">
        <v>203</v>
      </c>
    </row>
    <row r="167" s="13" customFormat="1">
      <c r="A167" s="13"/>
      <c r="B167" s="248"/>
      <c r="C167" s="249"/>
      <c r="D167" s="250" t="s">
        <v>149</v>
      </c>
      <c r="E167" s="249"/>
      <c r="F167" s="252" t="s">
        <v>204</v>
      </c>
      <c r="G167" s="249"/>
      <c r="H167" s="253">
        <v>14766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149</v>
      </c>
      <c r="AU167" s="259" t="s">
        <v>82</v>
      </c>
      <c r="AV167" s="13" t="s">
        <v>82</v>
      </c>
      <c r="AW167" s="13" t="s">
        <v>4</v>
      </c>
      <c r="AX167" s="13" t="s">
        <v>78</v>
      </c>
      <c r="AY167" s="259" t="s">
        <v>140</v>
      </c>
    </row>
    <row r="168" s="2" customFormat="1" ht="44.25" customHeight="1">
      <c r="A168" s="39"/>
      <c r="B168" s="40"/>
      <c r="C168" s="235" t="s">
        <v>8</v>
      </c>
      <c r="D168" s="235" t="s">
        <v>143</v>
      </c>
      <c r="E168" s="236" t="s">
        <v>205</v>
      </c>
      <c r="F168" s="237" t="s">
        <v>206</v>
      </c>
      <c r="G168" s="238" t="s">
        <v>87</v>
      </c>
      <c r="H168" s="239">
        <v>492.19999999999999</v>
      </c>
      <c r="I168" s="240"/>
      <c r="J168" s="241">
        <f>ROUND(I168*H168,2)</f>
        <v>0</v>
      </c>
      <c r="K168" s="237" t="s">
        <v>146</v>
      </c>
      <c r="L168" s="45"/>
      <c r="M168" s="242" t="s">
        <v>1</v>
      </c>
      <c r="N168" s="243" t="s">
        <v>38</v>
      </c>
      <c r="O168" s="92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6" t="s">
        <v>147</v>
      </c>
      <c r="AT168" s="246" t="s">
        <v>143</v>
      </c>
      <c r="AU168" s="246" t="s">
        <v>82</v>
      </c>
      <c r="AY168" s="18" t="s">
        <v>140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8" t="s">
        <v>78</v>
      </c>
      <c r="BK168" s="247">
        <f>ROUND(I168*H168,2)</f>
        <v>0</v>
      </c>
      <c r="BL168" s="18" t="s">
        <v>147</v>
      </c>
      <c r="BM168" s="246" t="s">
        <v>207</v>
      </c>
    </row>
    <row r="169" s="2" customFormat="1" ht="24.15" customHeight="1">
      <c r="A169" s="39"/>
      <c r="B169" s="40"/>
      <c r="C169" s="235" t="s">
        <v>208</v>
      </c>
      <c r="D169" s="235" t="s">
        <v>143</v>
      </c>
      <c r="E169" s="236" t="s">
        <v>209</v>
      </c>
      <c r="F169" s="237" t="s">
        <v>210</v>
      </c>
      <c r="G169" s="238" t="s">
        <v>87</v>
      </c>
      <c r="H169" s="239">
        <v>492.19999999999999</v>
      </c>
      <c r="I169" s="240"/>
      <c r="J169" s="241">
        <f>ROUND(I169*H169,2)</f>
        <v>0</v>
      </c>
      <c r="K169" s="237" t="s">
        <v>146</v>
      </c>
      <c r="L169" s="45"/>
      <c r="M169" s="242" t="s">
        <v>1</v>
      </c>
      <c r="N169" s="243" t="s">
        <v>38</v>
      </c>
      <c r="O169" s="92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6" t="s">
        <v>147</v>
      </c>
      <c r="AT169" s="246" t="s">
        <v>143</v>
      </c>
      <c r="AU169" s="246" t="s">
        <v>82</v>
      </c>
      <c r="AY169" s="18" t="s">
        <v>140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8" t="s">
        <v>78</v>
      </c>
      <c r="BK169" s="247">
        <f>ROUND(I169*H169,2)</f>
        <v>0</v>
      </c>
      <c r="BL169" s="18" t="s">
        <v>147</v>
      </c>
      <c r="BM169" s="246" t="s">
        <v>211</v>
      </c>
    </row>
    <row r="170" s="2" customFormat="1" ht="44.25" customHeight="1">
      <c r="A170" s="39"/>
      <c r="B170" s="40"/>
      <c r="C170" s="235" t="s">
        <v>212</v>
      </c>
      <c r="D170" s="235" t="s">
        <v>143</v>
      </c>
      <c r="E170" s="236" t="s">
        <v>213</v>
      </c>
      <c r="F170" s="237" t="s">
        <v>214</v>
      </c>
      <c r="G170" s="238" t="s">
        <v>87</v>
      </c>
      <c r="H170" s="239">
        <v>2461</v>
      </c>
      <c r="I170" s="240"/>
      <c r="J170" s="241">
        <f>ROUND(I170*H170,2)</f>
        <v>0</v>
      </c>
      <c r="K170" s="237" t="s">
        <v>146</v>
      </c>
      <c r="L170" s="45"/>
      <c r="M170" s="242" t="s">
        <v>1</v>
      </c>
      <c r="N170" s="243" t="s">
        <v>38</v>
      </c>
      <c r="O170" s="92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6" t="s">
        <v>147</v>
      </c>
      <c r="AT170" s="246" t="s">
        <v>143</v>
      </c>
      <c r="AU170" s="246" t="s">
        <v>82</v>
      </c>
      <c r="AY170" s="18" t="s">
        <v>140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8" t="s">
        <v>78</v>
      </c>
      <c r="BK170" s="247">
        <f>ROUND(I170*H170,2)</f>
        <v>0</v>
      </c>
      <c r="BL170" s="18" t="s">
        <v>147</v>
      </c>
      <c r="BM170" s="246" t="s">
        <v>215</v>
      </c>
    </row>
    <row r="171" s="13" customFormat="1">
      <c r="A171" s="13"/>
      <c r="B171" s="248"/>
      <c r="C171" s="249"/>
      <c r="D171" s="250" t="s">
        <v>149</v>
      </c>
      <c r="E171" s="249"/>
      <c r="F171" s="252" t="s">
        <v>216</v>
      </c>
      <c r="G171" s="249"/>
      <c r="H171" s="253">
        <v>2461</v>
      </c>
      <c r="I171" s="254"/>
      <c r="J171" s="249"/>
      <c r="K171" s="249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149</v>
      </c>
      <c r="AU171" s="259" t="s">
        <v>82</v>
      </c>
      <c r="AV171" s="13" t="s">
        <v>82</v>
      </c>
      <c r="AW171" s="13" t="s">
        <v>4</v>
      </c>
      <c r="AX171" s="13" t="s">
        <v>78</v>
      </c>
      <c r="AY171" s="259" t="s">
        <v>140</v>
      </c>
    </row>
    <row r="172" s="12" customFormat="1" ht="22.8" customHeight="1">
      <c r="A172" s="12"/>
      <c r="B172" s="219"/>
      <c r="C172" s="220"/>
      <c r="D172" s="221" t="s">
        <v>72</v>
      </c>
      <c r="E172" s="233" t="s">
        <v>217</v>
      </c>
      <c r="F172" s="233" t="s">
        <v>218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SUM(P173:P177)</f>
        <v>0</v>
      </c>
      <c r="Q172" s="227"/>
      <c r="R172" s="228">
        <f>SUM(R173:R177)</f>
        <v>0</v>
      </c>
      <c r="S172" s="227"/>
      <c r="T172" s="229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78</v>
      </c>
      <c r="AT172" s="231" t="s">
        <v>72</v>
      </c>
      <c r="AU172" s="231" t="s">
        <v>78</v>
      </c>
      <c r="AY172" s="230" t="s">
        <v>140</v>
      </c>
      <c r="BK172" s="232">
        <f>SUM(BK173:BK177)</f>
        <v>0</v>
      </c>
    </row>
    <row r="173" s="2" customFormat="1" ht="37.8" customHeight="1">
      <c r="A173" s="39"/>
      <c r="B173" s="40"/>
      <c r="C173" s="235" t="s">
        <v>219</v>
      </c>
      <c r="D173" s="235" t="s">
        <v>143</v>
      </c>
      <c r="E173" s="236" t="s">
        <v>220</v>
      </c>
      <c r="F173" s="237" t="s">
        <v>221</v>
      </c>
      <c r="G173" s="238" t="s">
        <v>222</v>
      </c>
      <c r="H173" s="239">
        <v>0.085000000000000006</v>
      </c>
      <c r="I173" s="240"/>
      <c r="J173" s="241">
        <f>ROUND(I173*H173,2)</f>
        <v>0</v>
      </c>
      <c r="K173" s="237" t="s">
        <v>146</v>
      </c>
      <c r="L173" s="45"/>
      <c r="M173" s="242" t="s">
        <v>1</v>
      </c>
      <c r="N173" s="243" t="s">
        <v>38</v>
      </c>
      <c r="O173" s="92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6" t="s">
        <v>147</v>
      </c>
      <c r="AT173" s="246" t="s">
        <v>143</v>
      </c>
      <c r="AU173" s="246" t="s">
        <v>82</v>
      </c>
      <c r="AY173" s="18" t="s">
        <v>140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8" t="s">
        <v>78</v>
      </c>
      <c r="BK173" s="247">
        <f>ROUND(I173*H173,2)</f>
        <v>0</v>
      </c>
      <c r="BL173" s="18" t="s">
        <v>147</v>
      </c>
      <c r="BM173" s="246" t="s">
        <v>223</v>
      </c>
    </row>
    <row r="174" s="2" customFormat="1" ht="33" customHeight="1">
      <c r="A174" s="39"/>
      <c r="B174" s="40"/>
      <c r="C174" s="235" t="s">
        <v>224</v>
      </c>
      <c r="D174" s="235" t="s">
        <v>143</v>
      </c>
      <c r="E174" s="236" t="s">
        <v>225</v>
      </c>
      <c r="F174" s="237" t="s">
        <v>226</v>
      </c>
      <c r="G174" s="238" t="s">
        <v>222</v>
      </c>
      <c r="H174" s="239">
        <v>0.085000000000000006</v>
      </c>
      <c r="I174" s="240"/>
      <c r="J174" s="241">
        <f>ROUND(I174*H174,2)</f>
        <v>0</v>
      </c>
      <c r="K174" s="237" t="s">
        <v>146</v>
      </c>
      <c r="L174" s="45"/>
      <c r="M174" s="242" t="s">
        <v>1</v>
      </c>
      <c r="N174" s="243" t="s">
        <v>38</v>
      </c>
      <c r="O174" s="92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6" t="s">
        <v>147</v>
      </c>
      <c r="AT174" s="246" t="s">
        <v>143</v>
      </c>
      <c r="AU174" s="246" t="s">
        <v>82</v>
      </c>
      <c r="AY174" s="18" t="s">
        <v>140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8" t="s">
        <v>78</v>
      </c>
      <c r="BK174" s="247">
        <f>ROUND(I174*H174,2)</f>
        <v>0</v>
      </c>
      <c r="BL174" s="18" t="s">
        <v>147</v>
      </c>
      <c r="BM174" s="246" t="s">
        <v>227</v>
      </c>
    </row>
    <row r="175" s="2" customFormat="1" ht="44.25" customHeight="1">
      <c r="A175" s="39"/>
      <c r="B175" s="40"/>
      <c r="C175" s="235" t="s">
        <v>228</v>
      </c>
      <c r="D175" s="235" t="s">
        <v>143</v>
      </c>
      <c r="E175" s="236" t="s">
        <v>229</v>
      </c>
      <c r="F175" s="237" t="s">
        <v>230</v>
      </c>
      <c r="G175" s="238" t="s">
        <v>222</v>
      </c>
      <c r="H175" s="239">
        <v>1.2749999999999999</v>
      </c>
      <c r="I175" s="240"/>
      <c r="J175" s="241">
        <f>ROUND(I175*H175,2)</f>
        <v>0</v>
      </c>
      <c r="K175" s="237" t="s">
        <v>146</v>
      </c>
      <c r="L175" s="45"/>
      <c r="M175" s="242" t="s">
        <v>1</v>
      </c>
      <c r="N175" s="243" t="s">
        <v>38</v>
      </c>
      <c r="O175" s="92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6" t="s">
        <v>147</v>
      </c>
      <c r="AT175" s="246" t="s">
        <v>143</v>
      </c>
      <c r="AU175" s="246" t="s">
        <v>82</v>
      </c>
      <c r="AY175" s="18" t="s">
        <v>140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8" t="s">
        <v>78</v>
      </c>
      <c r="BK175" s="247">
        <f>ROUND(I175*H175,2)</f>
        <v>0</v>
      </c>
      <c r="BL175" s="18" t="s">
        <v>147</v>
      </c>
      <c r="BM175" s="246" t="s">
        <v>231</v>
      </c>
    </row>
    <row r="176" s="13" customFormat="1">
      <c r="A176" s="13"/>
      <c r="B176" s="248"/>
      <c r="C176" s="249"/>
      <c r="D176" s="250" t="s">
        <v>149</v>
      </c>
      <c r="E176" s="249"/>
      <c r="F176" s="252" t="s">
        <v>232</v>
      </c>
      <c r="G176" s="249"/>
      <c r="H176" s="253">
        <v>1.2749999999999999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149</v>
      </c>
      <c r="AU176" s="259" t="s">
        <v>82</v>
      </c>
      <c r="AV176" s="13" t="s">
        <v>82</v>
      </c>
      <c r="AW176" s="13" t="s">
        <v>4</v>
      </c>
      <c r="AX176" s="13" t="s">
        <v>78</v>
      </c>
      <c r="AY176" s="259" t="s">
        <v>140</v>
      </c>
    </row>
    <row r="177" s="2" customFormat="1" ht="49.05" customHeight="1">
      <c r="A177" s="39"/>
      <c r="B177" s="40"/>
      <c r="C177" s="235" t="s">
        <v>233</v>
      </c>
      <c r="D177" s="235" t="s">
        <v>143</v>
      </c>
      <c r="E177" s="236" t="s">
        <v>234</v>
      </c>
      <c r="F177" s="237" t="s">
        <v>235</v>
      </c>
      <c r="G177" s="238" t="s">
        <v>222</v>
      </c>
      <c r="H177" s="239">
        <v>0.085000000000000006</v>
      </c>
      <c r="I177" s="240"/>
      <c r="J177" s="241">
        <f>ROUND(I177*H177,2)</f>
        <v>0</v>
      </c>
      <c r="K177" s="237" t="s">
        <v>146</v>
      </c>
      <c r="L177" s="45"/>
      <c r="M177" s="242" t="s">
        <v>1</v>
      </c>
      <c r="N177" s="243" t="s">
        <v>38</v>
      </c>
      <c r="O177" s="92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6" t="s">
        <v>147</v>
      </c>
      <c r="AT177" s="246" t="s">
        <v>143</v>
      </c>
      <c r="AU177" s="246" t="s">
        <v>82</v>
      </c>
      <c r="AY177" s="18" t="s">
        <v>140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8" t="s">
        <v>78</v>
      </c>
      <c r="BK177" s="247">
        <f>ROUND(I177*H177,2)</f>
        <v>0</v>
      </c>
      <c r="BL177" s="18" t="s">
        <v>147</v>
      </c>
      <c r="BM177" s="246" t="s">
        <v>236</v>
      </c>
    </row>
    <row r="178" s="12" customFormat="1" ht="22.8" customHeight="1">
      <c r="A178" s="12"/>
      <c r="B178" s="219"/>
      <c r="C178" s="220"/>
      <c r="D178" s="221" t="s">
        <v>72</v>
      </c>
      <c r="E178" s="233" t="s">
        <v>237</v>
      </c>
      <c r="F178" s="233" t="s">
        <v>238</v>
      </c>
      <c r="G178" s="220"/>
      <c r="H178" s="220"/>
      <c r="I178" s="223"/>
      <c r="J178" s="234">
        <f>BK178</f>
        <v>0</v>
      </c>
      <c r="K178" s="220"/>
      <c r="L178" s="225"/>
      <c r="M178" s="226"/>
      <c r="N178" s="227"/>
      <c r="O178" s="227"/>
      <c r="P178" s="228">
        <f>P179</f>
        <v>0</v>
      </c>
      <c r="Q178" s="227"/>
      <c r="R178" s="228">
        <f>R179</f>
        <v>0</v>
      </c>
      <c r="S178" s="227"/>
      <c r="T178" s="22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0" t="s">
        <v>78</v>
      </c>
      <c r="AT178" s="231" t="s">
        <v>72</v>
      </c>
      <c r="AU178" s="231" t="s">
        <v>78</v>
      </c>
      <c r="AY178" s="230" t="s">
        <v>140</v>
      </c>
      <c r="BK178" s="232">
        <f>BK179</f>
        <v>0</v>
      </c>
    </row>
    <row r="179" s="2" customFormat="1" ht="66.75" customHeight="1">
      <c r="A179" s="39"/>
      <c r="B179" s="40"/>
      <c r="C179" s="235" t="s">
        <v>239</v>
      </c>
      <c r="D179" s="235" t="s">
        <v>143</v>
      </c>
      <c r="E179" s="236" t="s">
        <v>240</v>
      </c>
      <c r="F179" s="237" t="s">
        <v>241</v>
      </c>
      <c r="G179" s="238" t="s">
        <v>222</v>
      </c>
      <c r="H179" s="239">
        <v>1.7869999999999999</v>
      </c>
      <c r="I179" s="240"/>
      <c r="J179" s="241">
        <f>ROUND(I179*H179,2)</f>
        <v>0</v>
      </c>
      <c r="K179" s="237" t="s">
        <v>242</v>
      </c>
      <c r="L179" s="45"/>
      <c r="M179" s="242" t="s">
        <v>1</v>
      </c>
      <c r="N179" s="243" t="s">
        <v>38</v>
      </c>
      <c r="O179" s="92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6" t="s">
        <v>147</v>
      </c>
      <c r="AT179" s="246" t="s">
        <v>143</v>
      </c>
      <c r="AU179" s="246" t="s">
        <v>82</v>
      </c>
      <c r="AY179" s="18" t="s">
        <v>140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8" t="s">
        <v>78</v>
      </c>
      <c r="BK179" s="247">
        <f>ROUND(I179*H179,2)</f>
        <v>0</v>
      </c>
      <c r="BL179" s="18" t="s">
        <v>147</v>
      </c>
      <c r="BM179" s="246" t="s">
        <v>243</v>
      </c>
    </row>
    <row r="180" s="12" customFormat="1" ht="25.92" customHeight="1">
      <c r="A180" s="12"/>
      <c r="B180" s="219"/>
      <c r="C180" s="220"/>
      <c r="D180" s="221" t="s">
        <v>72</v>
      </c>
      <c r="E180" s="222" t="s">
        <v>244</v>
      </c>
      <c r="F180" s="222" t="s">
        <v>245</v>
      </c>
      <c r="G180" s="220"/>
      <c r="H180" s="220"/>
      <c r="I180" s="223"/>
      <c r="J180" s="224">
        <f>BK180</f>
        <v>0</v>
      </c>
      <c r="K180" s="220"/>
      <c r="L180" s="225"/>
      <c r="M180" s="226"/>
      <c r="N180" s="227"/>
      <c r="O180" s="227"/>
      <c r="P180" s="228">
        <f>P181+P191</f>
        <v>0</v>
      </c>
      <c r="Q180" s="227"/>
      <c r="R180" s="228">
        <f>R181+R191</f>
        <v>0.33786140000000003</v>
      </c>
      <c r="S180" s="227"/>
      <c r="T180" s="229">
        <f>T181+T191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82</v>
      </c>
      <c r="AT180" s="231" t="s">
        <v>72</v>
      </c>
      <c r="AU180" s="231" t="s">
        <v>73</v>
      </c>
      <c r="AY180" s="230" t="s">
        <v>140</v>
      </c>
      <c r="BK180" s="232">
        <f>BK181+BK191</f>
        <v>0</v>
      </c>
    </row>
    <row r="181" s="12" customFormat="1" ht="22.8" customHeight="1">
      <c r="A181" s="12"/>
      <c r="B181" s="219"/>
      <c r="C181" s="220"/>
      <c r="D181" s="221" t="s">
        <v>72</v>
      </c>
      <c r="E181" s="233" t="s">
        <v>246</v>
      </c>
      <c r="F181" s="233" t="s">
        <v>247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SUM(P182:P190)</f>
        <v>0</v>
      </c>
      <c r="Q181" s="227"/>
      <c r="R181" s="228">
        <f>SUM(R182:R190)</f>
        <v>0.010460000000000001</v>
      </c>
      <c r="S181" s="227"/>
      <c r="T181" s="229">
        <f>SUM(T182:T190)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0" t="s">
        <v>82</v>
      </c>
      <c r="AT181" s="231" t="s">
        <v>72</v>
      </c>
      <c r="AU181" s="231" t="s">
        <v>78</v>
      </c>
      <c r="AY181" s="230" t="s">
        <v>140</v>
      </c>
      <c r="BK181" s="232">
        <f>SUM(BK182:BK190)</f>
        <v>0</v>
      </c>
    </row>
    <row r="182" s="2" customFormat="1" ht="24.15" customHeight="1">
      <c r="A182" s="39"/>
      <c r="B182" s="40"/>
      <c r="C182" s="235" t="s">
        <v>248</v>
      </c>
      <c r="D182" s="235" t="s">
        <v>143</v>
      </c>
      <c r="E182" s="236" t="s">
        <v>249</v>
      </c>
      <c r="F182" s="237" t="s">
        <v>250</v>
      </c>
      <c r="G182" s="238" t="s">
        <v>160</v>
      </c>
      <c r="H182" s="239">
        <v>10</v>
      </c>
      <c r="I182" s="240"/>
      <c r="J182" s="241">
        <f>ROUND(I182*H182,2)</f>
        <v>0</v>
      </c>
      <c r="K182" s="237" t="s">
        <v>242</v>
      </c>
      <c r="L182" s="45"/>
      <c r="M182" s="242" t="s">
        <v>1</v>
      </c>
      <c r="N182" s="243" t="s">
        <v>38</v>
      </c>
      <c r="O182" s="92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6" t="s">
        <v>224</v>
      </c>
      <c r="AT182" s="246" t="s">
        <v>143</v>
      </c>
      <c r="AU182" s="246" t="s">
        <v>82</v>
      </c>
      <c r="AY182" s="18" t="s">
        <v>140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8" t="s">
        <v>78</v>
      </c>
      <c r="BK182" s="247">
        <f>ROUND(I182*H182,2)</f>
        <v>0</v>
      </c>
      <c r="BL182" s="18" t="s">
        <v>224</v>
      </c>
      <c r="BM182" s="246" t="s">
        <v>251</v>
      </c>
    </row>
    <row r="183" s="13" customFormat="1">
      <c r="A183" s="13"/>
      <c r="B183" s="248"/>
      <c r="C183" s="249"/>
      <c r="D183" s="250" t="s">
        <v>149</v>
      </c>
      <c r="E183" s="251" t="s">
        <v>1</v>
      </c>
      <c r="F183" s="252" t="s">
        <v>252</v>
      </c>
      <c r="G183" s="249"/>
      <c r="H183" s="253">
        <v>10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149</v>
      </c>
      <c r="AU183" s="259" t="s">
        <v>82</v>
      </c>
      <c r="AV183" s="13" t="s">
        <v>82</v>
      </c>
      <c r="AW183" s="13" t="s">
        <v>30</v>
      </c>
      <c r="AX183" s="13" t="s">
        <v>78</v>
      </c>
      <c r="AY183" s="259" t="s">
        <v>140</v>
      </c>
    </row>
    <row r="184" s="2" customFormat="1" ht="16.5" customHeight="1">
      <c r="A184" s="39"/>
      <c r="B184" s="40"/>
      <c r="C184" s="235" t="s">
        <v>7</v>
      </c>
      <c r="D184" s="235" t="s">
        <v>143</v>
      </c>
      <c r="E184" s="236" t="s">
        <v>253</v>
      </c>
      <c r="F184" s="237" t="s">
        <v>254</v>
      </c>
      <c r="G184" s="238" t="s">
        <v>160</v>
      </c>
      <c r="H184" s="239">
        <v>10</v>
      </c>
      <c r="I184" s="240"/>
      <c r="J184" s="241">
        <f>ROUND(I184*H184,2)</f>
        <v>0</v>
      </c>
      <c r="K184" s="237" t="s">
        <v>242</v>
      </c>
      <c r="L184" s="45"/>
      <c r="M184" s="242" t="s">
        <v>1</v>
      </c>
      <c r="N184" s="243" t="s">
        <v>38</v>
      </c>
      <c r="O184" s="92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6" t="s">
        <v>224</v>
      </c>
      <c r="AT184" s="246" t="s">
        <v>143</v>
      </c>
      <c r="AU184" s="246" t="s">
        <v>82</v>
      </c>
      <c r="AY184" s="18" t="s">
        <v>140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8" t="s">
        <v>78</v>
      </c>
      <c r="BK184" s="247">
        <f>ROUND(I184*H184,2)</f>
        <v>0</v>
      </c>
      <c r="BL184" s="18" t="s">
        <v>224</v>
      </c>
      <c r="BM184" s="246" t="s">
        <v>255</v>
      </c>
    </row>
    <row r="185" s="13" customFormat="1">
      <c r="A185" s="13"/>
      <c r="B185" s="248"/>
      <c r="C185" s="249"/>
      <c r="D185" s="250" t="s">
        <v>149</v>
      </c>
      <c r="E185" s="251" t="s">
        <v>1</v>
      </c>
      <c r="F185" s="252" t="s">
        <v>256</v>
      </c>
      <c r="G185" s="249"/>
      <c r="H185" s="253">
        <v>10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149</v>
      </c>
      <c r="AU185" s="259" t="s">
        <v>82</v>
      </c>
      <c r="AV185" s="13" t="s">
        <v>82</v>
      </c>
      <c r="AW185" s="13" t="s">
        <v>30</v>
      </c>
      <c r="AX185" s="13" t="s">
        <v>78</v>
      </c>
      <c r="AY185" s="259" t="s">
        <v>140</v>
      </c>
    </row>
    <row r="186" s="2" customFormat="1" ht="16.5" customHeight="1">
      <c r="A186" s="39"/>
      <c r="B186" s="40"/>
      <c r="C186" s="282" t="s">
        <v>257</v>
      </c>
      <c r="D186" s="282" t="s">
        <v>169</v>
      </c>
      <c r="E186" s="283" t="s">
        <v>258</v>
      </c>
      <c r="F186" s="284" t="s">
        <v>259</v>
      </c>
      <c r="G186" s="285" t="s">
        <v>160</v>
      </c>
      <c r="H186" s="286">
        <v>10</v>
      </c>
      <c r="I186" s="287"/>
      <c r="J186" s="288">
        <f>ROUND(I186*H186,2)</f>
        <v>0</v>
      </c>
      <c r="K186" s="284" t="s">
        <v>1</v>
      </c>
      <c r="L186" s="289"/>
      <c r="M186" s="290" t="s">
        <v>1</v>
      </c>
      <c r="N186" s="291" t="s">
        <v>38</v>
      </c>
      <c r="O186" s="92"/>
      <c r="P186" s="244">
        <f>O186*H186</f>
        <v>0</v>
      </c>
      <c r="Q186" s="244">
        <v>0.001</v>
      </c>
      <c r="R186" s="244">
        <f>Q186*H186</f>
        <v>0.01</v>
      </c>
      <c r="S186" s="244">
        <v>0</v>
      </c>
      <c r="T186" s="24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6" t="s">
        <v>260</v>
      </c>
      <c r="AT186" s="246" t="s">
        <v>169</v>
      </c>
      <c r="AU186" s="246" t="s">
        <v>82</v>
      </c>
      <c r="AY186" s="18" t="s">
        <v>140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8" t="s">
        <v>78</v>
      </c>
      <c r="BK186" s="247">
        <f>ROUND(I186*H186,2)</f>
        <v>0</v>
      </c>
      <c r="BL186" s="18" t="s">
        <v>224</v>
      </c>
      <c r="BM186" s="246" t="s">
        <v>261</v>
      </c>
    </row>
    <row r="187" s="2" customFormat="1" ht="21.75" customHeight="1">
      <c r="A187" s="39"/>
      <c r="B187" s="40"/>
      <c r="C187" s="235" t="s">
        <v>262</v>
      </c>
      <c r="D187" s="235" t="s">
        <v>143</v>
      </c>
      <c r="E187" s="236" t="s">
        <v>263</v>
      </c>
      <c r="F187" s="237" t="s">
        <v>264</v>
      </c>
      <c r="G187" s="238" t="s">
        <v>265</v>
      </c>
      <c r="H187" s="239">
        <v>2</v>
      </c>
      <c r="I187" s="240"/>
      <c r="J187" s="241">
        <f>ROUND(I187*H187,2)</f>
        <v>0</v>
      </c>
      <c r="K187" s="237" t="s">
        <v>153</v>
      </c>
      <c r="L187" s="45"/>
      <c r="M187" s="242" t="s">
        <v>1</v>
      </c>
      <c r="N187" s="243" t="s">
        <v>38</v>
      </c>
      <c r="O187" s="92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6" t="s">
        <v>224</v>
      </c>
      <c r="AT187" s="246" t="s">
        <v>143</v>
      </c>
      <c r="AU187" s="246" t="s">
        <v>82</v>
      </c>
      <c r="AY187" s="18" t="s">
        <v>140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8" t="s">
        <v>78</v>
      </c>
      <c r="BK187" s="247">
        <f>ROUND(I187*H187,2)</f>
        <v>0</v>
      </c>
      <c r="BL187" s="18" t="s">
        <v>224</v>
      </c>
      <c r="BM187" s="246" t="s">
        <v>266</v>
      </c>
    </row>
    <row r="188" s="13" customFormat="1">
      <c r="A188" s="13"/>
      <c r="B188" s="248"/>
      <c r="C188" s="249"/>
      <c r="D188" s="250" t="s">
        <v>149</v>
      </c>
      <c r="E188" s="251" t="s">
        <v>1</v>
      </c>
      <c r="F188" s="252" t="s">
        <v>267</v>
      </c>
      <c r="G188" s="249"/>
      <c r="H188" s="253">
        <v>2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149</v>
      </c>
      <c r="AU188" s="259" t="s">
        <v>82</v>
      </c>
      <c r="AV188" s="13" t="s">
        <v>82</v>
      </c>
      <c r="AW188" s="13" t="s">
        <v>30</v>
      </c>
      <c r="AX188" s="13" t="s">
        <v>78</v>
      </c>
      <c r="AY188" s="259" t="s">
        <v>140</v>
      </c>
    </row>
    <row r="189" s="2" customFormat="1" ht="16.5" customHeight="1">
      <c r="A189" s="39"/>
      <c r="B189" s="40"/>
      <c r="C189" s="282" t="s">
        <v>268</v>
      </c>
      <c r="D189" s="282" t="s">
        <v>169</v>
      </c>
      <c r="E189" s="283" t="s">
        <v>269</v>
      </c>
      <c r="F189" s="284" t="s">
        <v>270</v>
      </c>
      <c r="G189" s="285" t="s">
        <v>265</v>
      </c>
      <c r="H189" s="286">
        <v>2</v>
      </c>
      <c r="I189" s="287"/>
      <c r="J189" s="288">
        <f>ROUND(I189*H189,2)</f>
        <v>0</v>
      </c>
      <c r="K189" s="284" t="s">
        <v>153</v>
      </c>
      <c r="L189" s="289"/>
      <c r="M189" s="290" t="s">
        <v>1</v>
      </c>
      <c r="N189" s="291" t="s">
        <v>38</v>
      </c>
      <c r="O189" s="92"/>
      <c r="P189" s="244">
        <f>O189*H189</f>
        <v>0</v>
      </c>
      <c r="Q189" s="244">
        <v>0.00023000000000000001</v>
      </c>
      <c r="R189" s="244">
        <f>Q189*H189</f>
        <v>0.00046000000000000001</v>
      </c>
      <c r="S189" s="244">
        <v>0</v>
      </c>
      <c r="T189" s="24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6" t="s">
        <v>260</v>
      </c>
      <c r="AT189" s="246" t="s">
        <v>169</v>
      </c>
      <c r="AU189" s="246" t="s">
        <v>82</v>
      </c>
      <c r="AY189" s="18" t="s">
        <v>140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8" t="s">
        <v>78</v>
      </c>
      <c r="BK189" s="247">
        <f>ROUND(I189*H189,2)</f>
        <v>0</v>
      </c>
      <c r="BL189" s="18" t="s">
        <v>224</v>
      </c>
      <c r="BM189" s="246" t="s">
        <v>271</v>
      </c>
    </row>
    <row r="190" s="2" customFormat="1" ht="55.5" customHeight="1">
      <c r="A190" s="39"/>
      <c r="B190" s="40"/>
      <c r="C190" s="235" t="s">
        <v>272</v>
      </c>
      <c r="D190" s="235" t="s">
        <v>143</v>
      </c>
      <c r="E190" s="236" t="s">
        <v>273</v>
      </c>
      <c r="F190" s="237" t="s">
        <v>274</v>
      </c>
      <c r="G190" s="238" t="s">
        <v>222</v>
      </c>
      <c r="H190" s="239">
        <v>0.01</v>
      </c>
      <c r="I190" s="240"/>
      <c r="J190" s="241">
        <f>ROUND(I190*H190,2)</f>
        <v>0</v>
      </c>
      <c r="K190" s="237" t="s">
        <v>242</v>
      </c>
      <c r="L190" s="45"/>
      <c r="M190" s="242" t="s">
        <v>1</v>
      </c>
      <c r="N190" s="243" t="s">
        <v>38</v>
      </c>
      <c r="O190" s="92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6" t="s">
        <v>224</v>
      </c>
      <c r="AT190" s="246" t="s">
        <v>143</v>
      </c>
      <c r="AU190" s="246" t="s">
        <v>82</v>
      </c>
      <c r="AY190" s="18" t="s">
        <v>140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8" t="s">
        <v>78</v>
      </c>
      <c r="BK190" s="247">
        <f>ROUND(I190*H190,2)</f>
        <v>0</v>
      </c>
      <c r="BL190" s="18" t="s">
        <v>224</v>
      </c>
      <c r="BM190" s="246" t="s">
        <v>275</v>
      </c>
    </row>
    <row r="191" s="12" customFormat="1" ht="22.8" customHeight="1">
      <c r="A191" s="12"/>
      <c r="B191" s="219"/>
      <c r="C191" s="220"/>
      <c r="D191" s="221" t="s">
        <v>72</v>
      </c>
      <c r="E191" s="233" t="s">
        <v>276</v>
      </c>
      <c r="F191" s="233" t="s">
        <v>277</v>
      </c>
      <c r="G191" s="220"/>
      <c r="H191" s="220"/>
      <c r="I191" s="223"/>
      <c r="J191" s="234">
        <f>BK191</f>
        <v>0</v>
      </c>
      <c r="K191" s="220"/>
      <c r="L191" s="225"/>
      <c r="M191" s="226"/>
      <c r="N191" s="227"/>
      <c r="O191" s="227"/>
      <c r="P191" s="228">
        <f>SUM(P192:P194)</f>
        <v>0</v>
      </c>
      <c r="Q191" s="227"/>
      <c r="R191" s="228">
        <f>SUM(R192:R194)</f>
        <v>0.32740140000000001</v>
      </c>
      <c r="S191" s="227"/>
      <c r="T191" s="229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0" t="s">
        <v>82</v>
      </c>
      <c r="AT191" s="231" t="s">
        <v>72</v>
      </c>
      <c r="AU191" s="231" t="s">
        <v>78</v>
      </c>
      <c r="AY191" s="230" t="s">
        <v>140</v>
      </c>
      <c r="BK191" s="232">
        <f>SUM(BK192:BK194)</f>
        <v>0</v>
      </c>
    </row>
    <row r="192" s="2" customFormat="1" ht="37.8" customHeight="1">
      <c r="A192" s="39"/>
      <c r="B192" s="40"/>
      <c r="C192" s="235" t="s">
        <v>278</v>
      </c>
      <c r="D192" s="235" t="s">
        <v>143</v>
      </c>
      <c r="E192" s="236" t="s">
        <v>279</v>
      </c>
      <c r="F192" s="237" t="s">
        <v>280</v>
      </c>
      <c r="G192" s="238" t="s">
        <v>87</v>
      </c>
      <c r="H192" s="239">
        <v>399.26999999999998</v>
      </c>
      <c r="I192" s="240"/>
      <c r="J192" s="241">
        <f>ROUND(I192*H192,2)</f>
        <v>0</v>
      </c>
      <c r="K192" s="237" t="s">
        <v>146</v>
      </c>
      <c r="L192" s="45"/>
      <c r="M192" s="242" t="s">
        <v>1</v>
      </c>
      <c r="N192" s="243" t="s">
        <v>38</v>
      </c>
      <c r="O192" s="92"/>
      <c r="P192" s="244">
        <f>O192*H192</f>
        <v>0</v>
      </c>
      <c r="Q192" s="244">
        <v>0.00010000000000000001</v>
      </c>
      <c r="R192" s="244">
        <f>Q192*H192</f>
        <v>0.039926999999999997</v>
      </c>
      <c r="S192" s="244">
        <v>0</v>
      </c>
      <c r="T192" s="24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6" t="s">
        <v>224</v>
      </c>
      <c r="AT192" s="246" t="s">
        <v>143</v>
      </c>
      <c r="AU192" s="246" t="s">
        <v>82</v>
      </c>
      <c r="AY192" s="18" t="s">
        <v>140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8" t="s">
        <v>78</v>
      </c>
      <c r="BK192" s="247">
        <f>ROUND(I192*H192,2)</f>
        <v>0</v>
      </c>
      <c r="BL192" s="18" t="s">
        <v>224</v>
      </c>
      <c r="BM192" s="246" t="s">
        <v>281</v>
      </c>
    </row>
    <row r="193" s="13" customFormat="1">
      <c r="A193" s="13"/>
      <c r="B193" s="248"/>
      <c r="C193" s="249"/>
      <c r="D193" s="250" t="s">
        <v>149</v>
      </c>
      <c r="E193" s="251" t="s">
        <v>1</v>
      </c>
      <c r="F193" s="252" t="s">
        <v>192</v>
      </c>
      <c r="G193" s="249"/>
      <c r="H193" s="253">
        <v>399.26999999999998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149</v>
      </c>
      <c r="AU193" s="259" t="s">
        <v>82</v>
      </c>
      <c r="AV193" s="13" t="s">
        <v>82</v>
      </c>
      <c r="AW193" s="13" t="s">
        <v>30</v>
      </c>
      <c r="AX193" s="13" t="s">
        <v>78</v>
      </c>
      <c r="AY193" s="259" t="s">
        <v>140</v>
      </c>
    </row>
    <row r="194" s="2" customFormat="1" ht="44.25" customHeight="1">
      <c r="A194" s="39"/>
      <c r="B194" s="40"/>
      <c r="C194" s="235" t="s">
        <v>282</v>
      </c>
      <c r="D194" s="235" t="s">
        <v>143</v>
      </c>
      <c r="E194" s="236" t="s">
        <v>283</v>
      </c>
      <c r="F194" s="237" t="s">
        <v>284</v>
      </c>
      <c r="G194" s="238" t="s">
        <v>87</v>
      </c>
      <c r="H194" s="239">
        <v>399.26999999999998</v>
      </c>
      <c r="I194" s="240"/>
      <c r="J194" s="241">
        <f>ROUND(I194*H194,2)</f>
        <v>0</v>
      </c>
      <c r="K194" s="237" t="s">
        <v>146</v>
      </c>
      <c r="L194" s="45"/>
      <c r="M194" s="242" t="s">
        <v>1</v>
      </c>
      <c r="N194" s="243" t="s">
        <v>38</v>
      </c>
      <c r="O194" s="92"/>
      <c r="P194" s="244">
        <f>O194*H194</f>
        <v>0</v>
      </c>
      <c r="Q194" s="244">
        <v>0.00072000000000000005</v>
      </c>
      <c r="R194" s="244">
        <f>Q194*H194</f>
        <v>0.28747440000000002</v>
      </c>
      <c r="S194" s="244">
        <v>0</v>
      </c>
      <c r="T194" s="24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6" t="s">
        <v>224</v>
      </c>
      <c r="AT194" s="246" t="s">
        <v>143</v>
      </c>
      <c r="AU194" s="246" t="s">
        <v>82</v>
      </c>
      <c r="AY194" s="18" t="s">
        <v>140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8" t="s">
        <v>78</v>
      </c>
      <c r="BK194" s="247">
        <f>ROUND(I194*H194,2)</f>
        <v>0</v>
      </c>
      <c r="BL194" s="18" t="s">
        <v>224</v>
      </c>
      <c r="BM194" s="246" t="s">
        <v>285</v>
      </c>
    </row>
    <row r="195" s="12" customFormat="1" ht="25.92" customHeight="1">
      <c r="A195" s="12"/>
      <c r="B195" s="219"/>
      <c r="C195" s="220"/>
      <c r="D195" s="221" t="s">
        <v>72</v>
      </c>
      <c r="E195" s="222" t="s">
        <v>286</v>
      </c>
      <c r="F195" s="222" t="s">
        <v>287</v>
      </c>
      <c r="G195" s="220"/>
      <c r="H195" s="220"/>
      <c r="I195" s="223"/>
      <c r="J195" s="224">
        <f>BK195</f>
        <v>0</v>
      </c>
      <c r="K195" s="220"/>
      <c r="L195" s="225"/>
      <c r="M195" s="226"/>
      <c r="N195" s="227"/>
      <c r="O195" s="227"/>
      <c r="P195" s="228">
        <f>P196</f>
        <v>0</v>
      </c>
      <c r="Q195" s="227"/>
      <c r="R195" s="228">
        <f>R196</f>
        <v>0</v>
      </c>
      <c r="S195" s="227"/>
      <c r="T195" s="22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0" t="s">
        <v>147</v>
      </c>
      <c r="AT195" s="231" t="s">
        <v>72</v>
      </c>
      <c r="AU195" s="231" t="s">
        <v>73</v>
      </c>
      <c r="AY195" s="230" t="s">
        <v>140</v>
      </c>
      <c r="BK195" s="232">
        <f>BK196</f>
        <v>0</v>
      </c>
    </row>
    <row r="196" s="2" customFormat="1" ht="24.15" customHeight="1">
      <c r="A196" s="39"/>
      <c r="B196" s="40"/>
      <c r="C196" s="235" t="s">
        <v>288</v>
      </c>
      <c r="D196" s="235" t="s">
        <v>143</v>
      </c>
      <c r="E196" s="236" t="s">
        <v>289</v>
      </c>
      <c r="F196" s="237" t="s">
        <v>290</v>
      </c>
      <c r="G196" s="238" t="s">
        <v>291</v>
      </c>
      <c r="H196" s="239">
        <v>40</v>
      </c>
      <c r="I196" s="240"/>
      <c r="J196" s="241">
        <f>ROUND(I196*H196,2)</f>
        <v>0</v>
      </c>
      <c r="K196" s="237" t="s">
        <v>153</v>
      </c>
      <c r="L196" s="45"/>
      <c r="M196" s="292" t="s">
        <v>1</v>
      </c>
      <c r="N196" s="293" t="s">
        <v>38</v>
      </c>
      <c r="O196" s="294"/>
      <c r="P196" s="295">
        <f>O196*H196</f>
        <v>0</v>
      </c>
      <c r="Q196" s="295">
        <v>0</v>
      </c>
      <c r="R196" s="295">
        <f>Q196*H196</f>
        <v>0</v>
      </c>
      <c r="S196" s="295">
        <v>0</v>
      </c>
      <c r="T196" s="29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6" t="s">
        <v>292</v>
      </c>
      <c r="AT196" s="246" t="s">
        <v>143</v>
      </c>
      <c r="AU196" s="246" t="s">
        <v>78</v>
      </c>
      <c r="AY196" s="18" t="s">
        <v>140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8" t="s">
        <v>78</v>
      </c>
      <c r="BK196" s="247">
        <f>ROUND(I196*H196,2)</f>
        <v>0</v>
      </c>
      <c r="BL196" s="18" t="s">
        <v>292</v>
      </c>
      <c r="BM196" s="246" t="s">
        <v>293</v>
      </c>
    </row>
    <row r="197" s="2" customFormat="1" ht="6.96" customHeight="1">
      <c r="A197" s="39"/>
      <c r="B197" s="67"/>
      <c r="C197" s="68"/>
      <c r="D197" s="68"/>
      <c r="E197" s="68"/>
      <c r="F197" s="68"/>
      <c r="G197" s="68"/>
      <c r="H197" s="68"/>
      <c r="I197" s="68"/>
      <c r="J197" s="68"/>
      <c r="K197" s="68"/>
      <c r="L197" s="45"/>
      <c r="M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</row>
  </sheetData>
  <sheetProtection sheet="1" autoFilter="0" formatColumns="0" formatRows="0" objects="1" scenarios="1" spinCount="100000" saltValue="VJ99Zt3SyNLNrKgRhkK9oQcONU58UEB3tKyPgFFBeIpKxg+xT7TiZqC55i+F9dl51KZ2M6BO7XhGBPDZ9ktLjw==" hashValue="l71QjCP9BDhQJznL/SGg1tjYyEG35c6XAEgAhQ9Bxfkme9fzfua8Zry34LiI916C+3yKHsUjKDGqGbgqHc4TmA==" algorithmName="SHA-512" password="CC35"/>
  <autoFilter ref="C134:K196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82</v>
      </c>
    </row>
    <row r="4" s="1" customFormat="1" ht="24.96" customHeight="1">
      <c r="B4" s="21"/>
      <c r="D4" s="140" t="s">
        <v>93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SAKO Brno - Oprava haly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294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5" t="s">
        <v>99</v>
      </c>
      <c r="E30" s="39"/>
      <c r="F30" s="39"/>
      <c r="G30" s="39"/>
      <c r="H30" s="39"/>
      <c r="I30" s="39"/>
      <c r="J30" s="15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3" t="s">
        <v>100</v>
      </c>
      <c r="E31" s="39"/>
      <c r="F31" s="39"/>
      <c r="G31" s="39"/>
      <c r="H31" s="39"/>
      <c r="I31" s="39"/>
      <c r="J31" s="152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33</v>
      </c>
      <c r="E32" s="39"/>
      <c r="F32" s="39"/>
      <c r="G32" s="39"/>
      <c r="H32" s="39"/>
      <c r="I32" s="39"/>
      <c r="J32" s="15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1"/>
      <c r="E33" s="151"/>
      <c r="F33" s="151"/>
      <c r="G33" s="151"/>
      <c r="H33" s="151"/>
      <c r="I33" s="151"/>
      <c r="J33" s="151"/>
      <c r="K33" s="15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35</v>
      </c>
      <c r="G34" s="39"/>
      <c r="H34" s="39"/>
      <c r="I34" s="156" t="s">
        <v>34</v>
      </c>
      <c r="J34" s="156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37</v>
      </c>
      <c r="E35" s="142" t="s">
        <v>38</v>
      </c>
      <c r="F35" s="158">
        <f>ROUND((SUM(BE109:BE116) + SUM(BE136:BE210)),  2)</f>
        <v>0</v>
      </c>
      <c r="G35" s="39"/>
      <c r="H35" s="39"/>
      <c r="I35" s="159">
        <v>0.20999999999999999</v>
      </c>
      <c r="J35" s="158">
        <f>ROUND(((SUM(BE109:BE116) + SUM(BE136:BE210))*I35),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2" t="s">
        <v>39</v>
      </c>
      <c r="F36" s="158">
        <f>ROUND((SUM(BF109:BF116) + SUM(BF136:BF210)),  2)</f>
        <v>0</v>
      </c>
      <c r="G36" s="39"/>
      <c r="H36" s="39"/>
      <c r="I36" s="159">
        <v>0.12</v>
      </c>
      <c r="J36" s="158">
        <f>ROUND(((SUM(BF109:BF116) + SUM(BF136:BF210))*I36),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40</v>
      </c>
      <c r="F37" s="158">
        <f>ROUND((SUM(BG109:BG116) + SUM(BG136:BG210)),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2" t="s">
        <v>41</v>
      </c>
      <c r="F38" s="158">
        <f>ROUND((SUM(BH109:BH116) + SUM(BH136:BH210)),  2)</f>
        <v>0</v>
      </c>
      <c r="G38" s="39"/>
      <c r="H38" s="39"/>
      <c r="I38" s="159">
        <v>0.12</v>
      </c>
      <c r="J38" s="15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2" t="s">
        <v>42</v>
      </c>
      <c r="F39" s="158">
        <f>ROUND((SUM(BI109:BI116) + SUM(BI136:BI210)),  2)</f>
        <v>0</v>
      </c>
      <c r="G39" s="39"/>
      <c r="H39" s="39"/>
      <c r="I39" s="159">
        <v>0</v>
      </c>
      <c r="J39" s="15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43</v>
      </c>
      <c r="E41" s="162"/>
      <c r="F41" s="162"/>
      <c r="G41" s="163" t="s">
        <v>44</v>
      </c>
      <c r="H41" s="164" t="s">
        <v>45</v>
      </c>
      <c r="I41" s="162"/>
      <c r="J41" s="165">
        <f>SUM(J32:J39)</f>
        <v>0</v>
      </c>
      <c r="K41" s="16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7" t="s">
        <v>46</v>
      </c>
      <c r="E50" s="168"/>
      <c r="F50" s="168"/>
      <c r="G50" s="167" t="s">
        <v>47</v>
      </c>
      <c r="H50" s="168"/>
      <c r="I50" s="168"/>
      <c r="J50" s="168"/>
      <c r="K50" s="168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48</v>
      </c>
      <c r="E61" s="170"/>
      <c r="F61" s="171" t="s">
        <v>49</v>
      </c>
      <c r="G61" s="169" t="s">
        <v>48</v>
      </c>
      <c r="H61" s="170"/>
      <c r="I61" s="170"/>
      <c r="J61" s="172" t="s">
        <v>49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7" t="s">
        <v>50</v>
      </c>
      <c r="E65" s="173"/>
      <c r="F65" s="173"/>
      <c r="G65" s="167" t="s">
        <v>51</v>
      </c>
      <c r="H65" s="173"/>
      <c r="I65" s="173"/>
      <c r="J65" s="173"/>
      <c r="K65" s="17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48</v>
      </c>
      <c r="E76" s="170"/>
      <c r="F76" s="171" t="s">
        <v>49</v>
      </c>
      <c r="G76" s="169" t="s">
        <v>48</v>
      </c>
      <c r="H76" s="170"/>
      <c r="I76" s="170"/>
      <c r="J76" s="172" t="s">
        <v>49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8" t="str">
        <f>E7</f>
        <v>SAKO Brno - Oprava haly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 xml:space="preserve">2 - Venkovní plochy u haly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9" t="s">
        <v>102</v>
      </c>
      <c r="D94" s="180"/>
      <c r="E94" s="180"/>
      <c r="F94" s="180"/>
      <c r="G94" s="180"/>
      <c r="H94" s="180"/>
      <c r="I94" s="180"/>
      <c r="J94" s="181" t="s">
        <v>103</v>
      </c>
      <c r="K94" s="18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2" t="s">
        <v>104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hidden="1" s="9" customFormat="1" ht="24.96" customHeight="1">
      <c r="A97" s="9"/>
      <c r="B97" s="183"/>
      <c r="C97" s="184"/>
      <c r="D97" s="185" t="s">
        <v>106</v>
      </c>
      <c r="E97" s="186"/>
      <c r="F97" s="186"/>
      <c r="G97" s="186"/>
      <c r="H97" s="186"/>
      <c r="I97" s="186"/>
      <c r="J97" s="187">
        <f>J137</f>
        <v>0</v>
      </c>
      <c r="K97" s="184"/>
      <c r="L97" s="18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9"/>
      <c r="C98" s="190"/>
      <c r="D98" s="191" t="s">
        <v>295</v>
      </c>
      <c r="E98" s="192"/>
      <c r="F98" s="192"/>
      <c r="G98" s="192"/>
      <c r="H98" s="192"/>
      <c r="I98" s="192"/>
      <c r="J98" s="193">
        <f>J138</f>
        <v>0</v>
      </c>
      <c r="K98" s="190"/>
      <c r="L98" s="19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9"/>
      <c r="C99" s="190"/>
      <c r="D99" s="191" t="s">
        <v>296</v>
      </c>
      <c r="E99" s="192"/>
      <c r="F99" s="192"/>
      <c r="G99" s="192"/>
      <c r="H99" s="192"/>
      <c r="I99" s="192"/>
      <c r="J99" s="193">
        <f>J172</f>
        <v>0</v>
      </c>
      <c r="K99" s="190"/>
      <c r="L99" s="19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9"/>
      <c r="C100" s="190"/>
      <c r="D100" s="191" t="s">
        <v>107</v>
      </c>
      <c r="E100" s="192"/>
      <c r="F100" s="192"/>
      <c r="G100" s="192"/>
      <c r="H100" s="192"/>
      <c r="I100" s="192"/>
      <c r="J100" s="193">
        <f>J177</f>
        <v>0</v>
      </c>
      <c r="K100" s="190"/>
      <c r="L100" s="19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9"/>
      <c r="C101" s="190"/>
      <c r="D101" s="191" t="s">
        <v>108</v>
      </c>
      <c r="E101" s="192"/>
      <c r="F101" s="192"/>
      <c r="G101" s="192"/>
      <c r="H101" s="192"/>
      <c r="I101" s="192"/>
      <c r="J101" s="193">
        <f>J182</f>
        <v>0</v>
      </c>
      <c r="K101" s="190"/>
      <c r="L101" s="19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9"/>
      <c r="C102" s="190"/>
      <c r="D102" s="191" t="s">
        <v>109</v>
      </c>
      <c r="E102" s="192"/>
      <c r="F102" s="192"/>
      <c r="G102" s="192"/>
      <c r="H102" s="192"/>
      <c r="I102" s="192"/>
      <c r="J102" s="193">
        <f>J196</f>
        <v>0</v>
      </c>
      <c r="K102" s="190"/>
      <c r="L102" s="19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9"/>
      <c r="C103" s="190"/>
      <c r="D103" s="191" t="s">
        <v>110</v>
      </c>
      <c r="E103" s="192"/>
      <c r="F103" s="192"/>
      <c r="G103" s="192"/>
      <c r="H103" s="192"/>
      <c r="I103" s="192"/>
      <c r="J103" s="193">
        <f>J202</f>
        <v>0</v>
      </c>
      <c r="K103" s="190"/>
      <c r="L103" s="19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3"/>
      <c r="C104" s="184"/>
      <c r="D104" s="185" t="s">
        <v>111</v>
      </c>
      <c r="E104" s="186"/>
      <c r="F104" s="186"/>
      <c r="G104" s="186"/>
      <c r="H104" s="186"/>
      <c r="I104" s="186"/>
      <c r="J104" s="187">
        <f>J204</f>
        <v>0</v>
      </c>
      <c r="K104" s="184"/>
      <c r="L104" s="18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9"/>
      <c r="C105" s="190"/>
      <c r="D105" s="191" t="s">
        <v>112</v>
      </c>
      <c r="E105" s="192"/>
      <c r="F105" s="192"/>
      <c r="G105" s="192"/>
      <c r="H105" s="192"/>
      <c r="I105" s="192"/>
      <c r="J105" s="193">
        <f>J205</f>
        <v>0</v>
      </c>
      <c r="K105" s="190"/>
      <c r="L105" s="19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3"/>
      <c r="C106" s="184"/>
      <c r="D106" s="185" t="s">
        <v>114</v>
      </c>
      <c r="E106" s="186"/>
      <c r="F106" s="186"/>
      <c r="G106" s="186"/>
      <c r="H106" s="186"/>
      <c r="I106" s="186"/>
      <c r="J106" s="187">
        <f>J209</f>
        <v>0</v>
      </c>
      <c r="K106" s="184"/>
      <c r="L106" s="18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29.28" customHeight="1">
      <c r="A109" s="39"/>
      <c r="B109" s="40"/>
      <c r="C109" s="182" t="s">
        <v>115</v>
      </c>
      <c r="D109" s="41"/>
      <c r="E109" s="41"/>
      <c r="F109" s="41"/>
      <c r="G109" s="41"/>
      <c r="H109" s="41"/>
      <c r="I109" s="41"/>
      <c r="J109" s="195">
        <f>ROUND(J110 + J111 + J112 + J113 + J114 + J115,2)</f>
        <v>0</v>
      </c>
      <c r="K109" s="41"/>
      <c r="L109" s="64"/>
      <c r="N109" s="196" t="s">
        <v>37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18" customHeight="1">
      <c r="A110" s="39"/>
      <c r="B110" s="40"/>
      <c r="C110" s="41"/>
      <c r="D110" s="197" t="s">
        <v>116</v>
      </c>
      <c r="E110" s="198"/>
      <c r="F110" s="198"/>
      <c r="G110" s="41"/>
      <c r="H110" s="41"/>
      <c r="I110" s="41"/>
      <c r="J110" s="199">
        <v>0</v>
      </c>
      <c r="K110" s="41"/>
      <c r="L110" s="200"/>
      <c r="M110" s="201"/>
      <c r="N110" s="202" t="s">
        <v>38</v>
      </c>
      <c r="O110" s="201"/>
      <c r="P110" s="201"/>
      <c r="Q110" s="201"/>
      <c r="R110" s="201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4" t="s">
        <v>117</v>
      </c>
      <c r="AZ110" s="201"/>
      <c r="BA110" s="201"/>
      <c r="BB110" s="201"/>
      <c r="BC110" s="201"/>
      <c r="BD110" s="201"/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204" t="s">
        <v>78</v>
      </c>
      <c r="BK110" s="201"/>
      <c r="BL110" s="201"/>
      <c r="BM110" s="201"/>
    </row>
    <row r="111" hidden="1" s="2" customFormat="1" ht="18" customHeight="1">
      <c r="A111" s="39"/>
      <c r="B111" s="40"/>
      <c r="C111" s="41"/>
      <c r="D111" s="197" t="s">
        <v>118</v>
      </c>
      <c r="E111" s="198"/>
      <c r="F111" s="198"/>
      <c r="G111" s="41"/>
      <c r="H111" s="41"/>
      <c r="I111" s="41"/>
      <c r="J111" s="199">
        <v>0</v>
      </c>
      <c r="K111" s="41"/>
      <c r="L111" s="200"/>
      <c r="M111" s="201"/>
      <c r="N111" s="202" t="s">
        <v>38</v>
      </c>
      <c r="O111" s="201"/>
      <c r="P111" s="201"/>
      <c r="Q111" s="201"/>
      <c r="R111" s="201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1"/>
      <c r="AG111" s="201"/>
      <c r="AH111" s="201"/>
      <c r="AI111" s="201"/>
      <c r="AJ111" s="201"/>
      <c r="AK111" s="201"/>
      <c r="AL111" s="201"/>
      <c r="AM111" s="201"/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4" t="s">
        <v>117</v>
      </c>
      <c r="AZ111" s="201"/>
      <c r="BA111" s="201"/>
      <c r="BB111" s="201"/>
      <c r="BC111" s="201"/>
      <c r="BD111" s="201"/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04" t="s">
        <v>78</v>
      </c>
      <c r="BK111" s="201"/>
      <c r="BL111" s="201"/>
      <c r="BM111" s="201"/>
    </row>
    <row r="112" hidden="1" s="2" customFormat="1" ht="18" customHeight="1">
      <c r="A112" s="39"/>
      <c r="B112" s="40"/>
      <c r="C112" s="41"/>
      <c r="D112" s="197" t="s">
        <v>119</v>
      </c>
      <c r="E112" s="198"/>
      <c r="F112" s="198"/>
      <c r="G112" s="41"/>
      <c r="H112" s="41"/>
      <c r="I112" s="41"/>
      <c r="J112" s="199">
        <v>0</v>
      </c>
      <c r="K112" s="41"/>
      <c r="L112" s="200"/>
      <c r="M112" s="201"/>
      <c r="N112" s="202" t="s">
        <v>38</v>
      </c>
      <c r="O112" s="201"/>
      <c r="P112" s="201"/>
      <c r="Q112" s="201"/>
      <c r="R112" s="201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4" t="s">
        <v>117</v>
      </c>
      <c r="AZ112" s="201"/>
      <c r="BA112" s="201"/>
      <c r="BB112" s="201"/>
      <c r="BC112" s="201"/>
      <c r="BD112" s="201"/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204" t="s">
        <v>78</v>
      </c>
      <c r="BK112" s="201"/>
      <c r="BL112" s="201"/>
      <c r="BM112" s="201"/>
    </row>
    <row r="113" hidden="1" s="2" customFormat="1" ht="18" customHeight="1">
      <c r="A113" s="39"/>
      <c r="B113" s="40"/>
      <c r="C113" s="41"/>
      <c r="D113" s="197" t="s">
        <v>120</v>
      </c>
      <c r="E113" s="198"/>
      <c r="F113" s="198"/>
      <c r="G113" s="41"/>
      <c r="H113" s="41"/>
      <c r="I113" s="41"/>
      <c r="J113" s="199">
        <v>0</v>
      </c>
      <c r="K113" s="41"/>
      <c r="L113" s="200"/>
      <c r="M113" s="201"/>
      <c r="N113" s="202" t="s">
        <v>38</v>
      </c>
      <c r="O113" s="201"/>
      <c r="P113" s="201"/>
      <c r="Q113" s="201"/>
      <c r="R113" s="201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4" t="s">
        <v>117</v>
      </c>
      <c r="AZ113" s="201"/>
      <c r="BA113" s="201"/>
      <c r="BB113" s="201"/>
      <c r="BC113" s="201"/>
      <c r="BD113" s="201"/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04" t="s">
        <v>78</v>
      </c>
      <c r="BK113" s="201"/>
      <c r="BL113" s="201"/>
      <c r="BM113" s="201"/>
    </row>
    <row r="114" hidden="1" s="2" customFormat="1" ht="18" customHeight="1">
      <c r="A114" s="39"/>
      <c r="B114" s="40"/>
      <c r="C114" s="41"/>
      <c r="D114" s="197" t="s">
        <v>121</v>
      </c>
      <c r="E114" s="198"/>
      <c r="F114" s="198"/>
      <c r="G114" s="41"/>
      <c r="H114" s="41"/>
      <c r="I114" s="41"/>
      <c r="J114" s="199">
        <v>0</v>
      </c>
      <c r="K114" s="41"/>
      <c r="L114" s="200"/>
      <c r="M114" s="201"/>
      <c r="N114" s="202" t="s">
        <v>38</v>
      </c>
      <c r="O114" s="201"/>
      <c r="P114" s="201"/>
      <c r="Q114" s="201"/>
      <c r="R114" s="201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4" t="s">
        <v>117</v>
      </c>
      <c r="AZ114" s="201"/>
      <c r="BA114" s="201"/>
      <c r="BB114" s="201"/>
      <c r="BC114" s="201"/>
      <c r="BD114" s="201"/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204" t="s">
        <v>78</v>
      </c>
      <c r="BK114" s="201"/>
      <c r="BL114" s="201"/>
      <c r="BM114" s="201"/>
    </row>
    <row r="115" hidden="1" s="2" customFormat="1" ht="18" customHeight="1">
      <c r="A115" s="39"/>
      <c r="B115" s="40"/>
      <c r="C115" s="41"/>
      <c r="D115" s="198" t="s">
        <v>122</v>
      </c>
      <c r="E115" s="41"/>
      <c r="F115" s="41"/>
      <c r="G115" s="41"/>
      <c r="H115" s="41"/>
      <c r="I115" s="41"/>
      <c r="J115" s="199">
        <f>ROUND(J30*T115,2)</f>
        <v>0</v>
      </c>
      <c r="K115" s="41"/>
      <c r="L115" s="200"/>
      <c r="M115" s="201"/>
      <c r="N115" s="202" t="s">
        <v>38</v>
      </c>
      <c r="O115" s="201"/>
      <c r="P115" s="201"/>
      <c r="Q115" s="201"/>
      <c r="R115" s="201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4" t="s">
        <v>123</v>
      </c>
      <c r="AZ115" s="201"/>
      <c r="BA115" s="201"/>
      <c r="BB115" s="201"/>
      <c r="BC115" s="201"/>
      <c r="BD115" s="201"/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04" t="s">
        <v>78</v>
      </c>
      <c r="BK115" s="201"/>
      <c r="BL115" s="201"/>
      <c r="BM115" s="201"/>
    </row>
    <row r="116" hidden="1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hidden="1" s="2" customFormat="1" ht="29.28" customHeight="1">
      <c r="A117" s="39"/>
      <c r="B117" s="40"/>
      <c r="C117" s="206" t="s">
        <v>124</v>
      </c>
      <c r="D117" s="180"/>
      <c r="E117" s="180"/>
      <c r="F117" s="180"/>
      <c r="G117" s="180"/>
      <c r="H117" s="180"/>
      <c r="I117" s="180"/>
      <c r="J117" s="207">
        <f>ROUND(J96+J109,2)</f>
        <v>0</v>
      </c>
      <c r="K117" s="18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hidden="1"/>
    <row r="120" hidden="1"/>
    <row r="121" hidden="1"/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125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8" t="str">
        <f>E7</f>
        <v>SAKO Brno - Oprava haly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97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 xml:space="preserve">2 - Venkovní plochy u haly 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 xml:space="preserve"> </v>
      </c>
      <c r="G130" s="41"/>
      <c r="H130" s="41"/>
      <c r="I130" s="33" t="s">
        <v>22</v>
      </c>
      <c r="J130" s="80" t="str">
        <f>IF(J12="","",J12)</f>
        <v>24. 7. 2025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E15</f>
        <v xml:space="preserve"> </v>
      </c>
      <c r="G132" s="41"/>
      <c r="H132" s="41"/>
      <c r="I132" s="33" t="s">
        <v>29</v>
      </c>
      <c r="J132" s="37" t="str">
        <f>E21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27</v>
      </c>
      <c r="D133" s="41"/>
      <c r="E133" s="41"/>
      <c r="F133" s="28" t="str">
        <f>IF(E18="","",E18)</f>
        <v>Vyplň údaj</v>
      </c>
      <c r="G133" s="41"/>
      <c r="H133" s="41"/>
      <c r="I133" s="33" t="s">
        <v>31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8"/>
      <c r="B135" s="209"/>
      <c r="C135" s="210" t="s">
        <v>126</v>
      </c>
      <c r="D135" s="211" t="s">
        <v>58</v>
      </c>
      <c r="E135" s="211" t="s">
        <v>54</v>
      </c>
      <c r="F135" s="211" t="s">
        <v>55</v>
      </c>
      <c r="G135" s="211" t="s">
        <v>127</v>
      </c>
      <c r="H135" s="211" t="s">
        <v>128</v>
      </c>
      <c r="I135" s="211" t="s">
        <v>129</v>
      </c>
      <c r="J135" s="211" t="s">
        <v>103</v>
      </c>
      <c r="K135" s="212" t="s">
        <v>130</v>
      </c>
      <c r="L135" s="213"/>
      <c r="M135" s="101" t="s">
        <v>1</v>
      </c>
      <c r="N135" s="102" t="s">
        <v>37</v>
      </c>
      <c r="O135" s="102" t="s">
        <v>131</v>
      </c>
      <c r="P135" s="102" t="s">
        <v>132</v>
      </c>
      <c r="Q135" s="102" t="s">
        <v>133</v>
      </c>
      <c r="R135" s="102" t="s">
        <v>134</v>
      </c>
      <c r="S135" s="102" t="s">
        <v>135</v>
      </c>
      <c r="T135" s="103" t="s">
        <v>136</v>
      </c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</row>
    <row r="136" s="2" customFormat="1" ht="22.8" customHeight="1">
      <c r="A136" s="39"/>
      <c r="B136" s="40"/>
      <c r="C136" s="108" t="s">
        <v>137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P137+P204+P209</f>
        <v>0</v>
      </c>
      <c r="Q136" s="105"/>
      <c r="R136" s="216">
        <f>R137+R204+R209</f>
        <v>81.654476840000001</v>
      </c>
      <c r="S136" s="105"/>
      <c r="T136" s="217">
        <f>T137+T204+T209</f>
        <v>36.519999999999996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72</v>
      </c>
      <c r="AU136" s="18" t="s">
        <v>105</v>
      </c>
      <c r="BK136" s="218">
        <f>BK137+BK204+BK209</f>
        <v>0</v>
      </c>
    </row>
    <row r="137" s="12" customFormat="1" ht="25.92" customHeight="1">
      <c r="A137" s="12"/>
      <c r="B137" s="219"/>
      <c r="C137" s="220"/>
      <c r="D137" s="221" t="s">
        <v>72</v>
      </c>
      <c r="E137" s="222" t="s">
        <v>138</v>
      </c>
      <c r="F137" s="222" t="s">
        <v>139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P138+P172+P177+P182+P196+P202</f>
        <v>0</v>
      </c>
      <c r="Q137" s="227"/>
      <c r="R137" s="228">
        <f>R138+R172+R177+R182+R196+R202</f>
        <v>81.654016839999997</v>
      </c>
      <c r="S137" s="227"/>
      <c r="T137" s="229">
        <f>T138+T172+T177+T182+T196+T202</f>
        <v>36.519999999999996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78</v>
      </c>
      <c r="AT137" s="231" t="s">
        <v>72</v>
      </c>
      <c r="AU137" s="231" t="s">
        <v>73</v>
      </c>
      <c r="AY137" s="230" t="s">
        <v>140</v>
      </c>
      <c r="BK137" s="232">
        <f>BK138+BK172+BK177+BK182+BK196+BK202</f>
        <v>0</v>
      </c>
    </row>
    <row r="138" s="12" customFormat="1" ht="22.8" customHeight="1">
      <c r="A138" s="12"/>
      <c r="B138" s="219"/>
      <c r="C138" s="220"/>
      <c r="D138" s="221" t="s">
        <v>72</v>
      </c>
      <c r="E138" s="233" t="s">
        <v>78</v>
      </c>
      <c r="F138" s="233" t="s">
        <v>297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SUM(P139:P171)</f>
        <v>0</v>
      </c>
      <c r="Q138" s="227"/>
      <c r="R138" s="228">
        <f>SUM(R139:R171)</f>
        <v>0</v>
      </c>
      <c r="S138" s="227"/>
      <c r="T138" s="229">
        <f>SUM(T139:T171)</f>
        <v>16.268999999999998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78</v>
      </c>
      <c r="AT138" s="231" t="s">
        <v>72</v>
      </c>
      <c r="AU138" s="231" t="s">
        <v>78</v>
      </c>
      <c r="AY138" s="230" t="s">
        <v>140</v>
      </c>
      <c r="BK138" s="232">
        <f>SUM(BK139:BK171)</f>
        <v>0</v>
      </c>
    </row>
    <row r="139" s="2" customFormat="1" ht="33" customHeight="1">
      <c r="A139" s="39"/>
      <c r="B139" s="40"/>
      <c r="C139" s="235" t="s">
        <v>78</v>
      </c>
      <c r="D139" s="235" t="s">
        <v>143</v>
      </c>
      <c r="E139" s="236" t="s">
        <v>298</v>
      </c>
      <c r="F139" s="237" t="s">
        <v>299</v>
      </c>
      <c r="G139" s="238" t="s">
        <v>265</v>
      </c>
      <c r="H139" s="239">
        <v>1</v>
      </c>
      <c r="I139" s="240"/>
      <c r="J139" s="241">
        <f>ROUND(I139*H139,2)</f>
        <v>0</v>
      </c>
      <c r="K139" s="237" t="s">
        <v>153</v>
      </c>
      <c r="L139" s="45"/>
      <c r="M139" s="242" t="s">
        <v>1</v>
      </c>
      <c r="N139" s="243" t="s">
        <v>38</v>
      </c>
      <c r="O139" s="92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6" t="s">
        <v>147</v>
      </c>
      <c r="AT139" s="246" t="s">
        <v>143</v>
      </c>
      <c r="AU139" s="246" t="s">
        <v>82</v>
      </c>
      <c r="AY139" s="18" t="s">
        <v>140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8" t="s">
        <v>78</v>
      </c>
      <c r="BK139" s="247">
        <f>ROUND(I139*H139,2)</f>
        <v>0</v>
      </c>
      <c r="BL139" s="18" t="s">
        <v>147</v>
      </c>
      <c r="BM139" s="246" t="s">
        <v>300</v>
      </c>
    </row>
    <row r="140" s="2" customFormat="1" ht="24.15" customHeight="1">
      <c r="A140" s="39"/>
      <c r="B140" s="40"/>
      <c r="C140" s="235" t="s">
        <v>82</v>
      </c>
      <c r="D140" s="235" t="s">
        <v>143</v>
      </c>
      <c r="E140" s="236" t="s">
        <v>301</v>
      </c>
      <c r="F140" s="237" t="s">
        <v>302</v>
      </c>
      <c r="G140" s="238" t="s">
        <v>265</v>
      </c>
      <c r="H140" s="239">
        <v>1</v>
      </c>
      <c r="I140" s="240"/>
      <c r="J140" s="241">
        <f>ROUND(I140*H140,2)</f>
        <v>0</v>
      </c>
      <c r="K140" s="237" t="s">
        <v>1</v>
      </c>
      <c r="L140" s="45"/>
      <c r="M140" s="242" t="s">
        <v>1</v>
      </c>
      <c r="N140" s="243" t="s">
        <v>38</v>
      </c>
      <c r="O140" s="92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6" t="s">
        <v>147</v>
      </c>
      <c r="AT140" s="246" t="s">
        <v>143</v>
      </c>
      <c r="AU140" s="246" t="s">
        <v>82</v>
      </c>
      <c r="AY140" s="18" t="s">
        <v>140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8" t="s">
        <v>78</v>
      </c>
      <c r="BK140" s="247">
        <f>ROUND(I140*H140,2)</f>
        <v>0</v>
      </c>
      <c r="BL140" s="18" t="s">
        <v>147</v>
      </c>
      <c r="BM140" s="246" t="s">
        <v>303</v>
      </c>
    </row>
    <row r="141" s="2" customFormat="1" ht="24.15" customHeight="1">
      <c r="A141" s="39"/>
      <c r="B141" s="40"/>
      <c r="C141" s="235" t="s">
        <v>89</v>
      </c>
      <c r="D141" s="235" t="s">
        <v>143</v>
      </c>
      <c r="E141" s="236" t="s">
        <v>304</v>
      </c>
      <c r="F141" s="237" t="s">
        <v>302</v>
      </c>
      <c r="G141" s="238" t="s">
        <v>305</v>
      </c>
      <c r="H141" s="239">
        <v>1</v>
      </c>
      <c r="I141" s="240"/>
      <c r="J141" s="241">
        <f>ROUND(I141*H141,2)</f>
        <v>0</v>
      </c>
      <c r="K141" s="237" t="s">
        <v>1</v>
      </c>
      <c r="L141" s="45"/>
      <c r="M141" s="242" t="s">
        <v>1</v>
      </c>
      <c r="N141" s="243" t="s">
        <v>38</v>
      </c>
      <c r="O141" s="92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6" t="s">
        <v>147</v>
      </c>
      <c r="AT141" s="246" t="s">
        <v>143</v>
      </c>
      <c r="AU141" s="246" t="s">
        <v>82</v>
      </c>
      <c r="AY141" s="18" t="s">
        <v>140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8" t="s">
        <v>78</v>
      </c>
      <c r="BK141" s="247">
        <f>ROUND(I141*H141,2)</f>
        <v>0</v>
      </c>
      <c r="BL141" s="18" t="s">
        <v>147</v>
      </c>
      <c r="BM141" s="246" t="s">
        <v>306</v>
      </c>
    </row>
    <row r="142" s="2" customFormat="1" ht="44.25" customHeight="1">
      <c r="A142" s="39"/>
      <c r="B142" s="40"/>
      <c r="C142" s="235" t="s">
        <v>147</v>
      </c>
      <c r="D142" s="235" t="s">
        <v>143</v>
      </c>
      <c r="E142" s="236" t="s">
        <v>307</v>
      </c>
      <c r="F142" s="237" t="s">
        <v>308</v>
      </c>
      <c r="G142" s="238" t="s">
        <v>160</v>
      </c>
      <c r="H142" s="239">
        <v>56.100000000000001</v>
      </c>
      <c r="I142" s="240"/>
      <c r="J142" s="241">
        <f>ROUND(I142*H142,2)</f>
        <v>0</v>
      </c>
      <c r="K142" s="237" t="s">
        <v>153</v>
      </c>
      <c r="L142" s="45"/>
      <c r="M142" s="242" t="s">
        <v>1</v>
      </c>
      <c r="N142" s="243" t="s">
        <v>38</v>
      </c>
      <c r="O142" s="92"/>
      <c r="P142" s="244">
        <f>O142*H142</f>
        <v>0</v>
      </c>
      <c r="Q142" s="244">
        <v>0</v>
      </c>
      <c r="R142" s="244">
        <f>Q142*H142</f>
        <v>0</v>
      </c>
      <c r="S142" s="244">
        <v>0.28999999999999998</v>
      </c>
      <c r="T142" s="245">
        <f>S142*H142</f>
        <v>16.268999999999998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6" t="s">
        <v>147</v>
      </c>
      <c r="AT142" s="246" t="s">
        <v>143</v>
      </c>
      <c r="AU142" s="246" t="s">
        <v>82</v>
      </c>
      <c r="AY142" s="18" t="s">
        <v>140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8" t="s">
        <v>78</v>
      </c>
      <c r="BK142" s="247">
        <f>ROUND(I142*H142,2)</f>
        <v>0</v>
      </c>
      <c r="BL142" s="18" t="s">
        <v>147</v>
      </c>
      <c r="BM142" s="246" t="s">
        <v>309</v>
      </c>
    </row>
    <row r="143" s="13" customFormat="1">
      <c r="A143" s="13"/>
      <c r="B143" s="248"/>
      <c r="C143" s="249"/>
      <c r="D143" s="250" t="s">
        <v>149</v>
      </c>
      <c r="E143" s="251" t="s">
        <v>1</v>
      </c>
      <c r="F143" s="252" t="s">
        <v>310</v>
      </c>
      <c r="G143" s="249"/>
      <c r="H143" s="253">
        <v>72.099999999999994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149</v>
      </c>
      <c r="AU143" s="259" t="s">
        <v>82</v>
      </c>
      <c r="AV143" s="13" t="s">
        <v>82</v>
      </c>
      <c r="AW143" s="13" t="s">
        <v>30</v>
      </c>
      <c r="AX143" s="13" t="s">
        <v>73</v>
      </c>
      <c r="AY143" s="259" t="s">
        <v>140</v>
      </c>
    </row>
    <row r="144" s="13" customFormat="1">
      <c r="A144" s="13"/>
      <c r="B144" s="248"/>
      <c r="C144" s="249"/>
      <c r="D144" s="250" t="s">
        <v>149</v>
      </c>
      <c r="E144" s="251" t="s">
        <v>1</v>
      </c>
      <c r="F144" s="252" t="s">
        <v>311</v>
      </c>
      <c r="G144" s="249"/>
      <c r="H144" s="253">
        <v>-16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149</v>
      </c>
      <c r="AU144" s="259" t="s">
        <v>82</v>
      </c>
      <c r="AV144" s="13" t="s">
        <v>82</v>
      </c>
      <c r="AW144" s="13" t="s">
        <v>30</v>
      </c>
      <c r="AX144" s="13" t="s">
        <v>73</v>
      </c>
      <c r="AY144" s="259" t="s">
        <v>140</v>
      </c>
    </row>
    <row r="145" s="15" customFormat="1">
      <c r="A145" s="15"/>
      <c r="B145" s="271"/>
      <c r="C145" s="272"/>
      <c r="D145" s="250" t="s">
        <v>149</v>
      </c>
      <c r="E145" s="273" t="s">
        <v>1</v>
      </c>
      <c r="F145" s="274" t="s">
        <v>167</v>
      </c>
      <c r="G145" s="272"/>
      <c r="H145" s="275">
        <v>56.099999999999994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149</v>
      </c>
      <c r="AU145" s="281" t="s">
        <v>82</v>
      </c>
      <c r="AV145" s="15" t="s">
        <v>147</v>
      </c>
      <c r="AW145" s="15" t="s">
        <v>30</v>
      </c>
      <c r="AX145" s="15" t="s">
        <v>78</v>
      </c>
      <c r="AY145" s="281" t="s">
        <v>140</v>
      </c>
    </row>
    <row r="146" s="2" customFormat="1" ht="44.25" customHeight="1">
      <c r="A146" s="39"/>
      <c r="B146" s="40"/>
      <c r="C146" s="235" t="s">
        <v>168</v>
      </c>
      <c r="D146" s="235" t="s">
        <v>143</v>
      </c>
      <c r="E146" s="236" t="s">
        <v>312</v>
      </c>
      <c r="F146" s="237" t="s">
        <v>313</v>
      </c>
      <c r="G146" s="238" t="s">
        <v>314</v>
      </c>
      <c r="H146" s="239">
        <v>27.809000000000001</v>
      </c>
      <c r="I146" s="240"/>
      <c r="J146" s="241">
        <f>ROUND(I146*H146,2)</f>
        <v>0</v>
      </c>
      <c r="K146" s="237" t="s">
        <v>153</v>
      </c>
      <c r="L146" s="45"/>
      <c r="M146" s="242" t="s">
        <v>1</v>
      </c>
      <c r="N146" s="243" t="s">
        <v>38</v>
      </c>
      <c r="O146" s="92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6" t="s">
        <v>147</v>
      </c>
      <c r="AT146" s="246" t="s">
        <v>143</v>
      </c>
      <c r="AU146" s="246" t="s">
        <v>82</v>
      </c>
      <c r="AY146" s="18" t="s">
        <v>140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8" t="s">
        <v>78</v>
      </c>
      <c r="BK146" s="247">
        <f>ROUND(I146*H146,2)</f>
        <v>0</v>
      </c>
      <c r="BL146" s="18" t="s">
        <v>147</v>
      </c>
      <c r="BM146" s="246" t="s">
        <v>315</v>
      </c>
    </row>
    <row r="147" s="13" customFormat="1">
      <c r="A147" s="13"/>
      <c r="B147" s="248"/>
      <c r="C147" s="249"/>
      <c r="D147" s="250" t="s">
        <v>149</v>
      </c>
      <c r="E147" s="251" t="s">
        <v>1</v>
      </c>
      <c r="F147" s="252" t="s">
        <v>316</v>
      </c>
      <c r="G147" s="249"/>
      <c r="H147" s="253">
        <v>7.4699999999999998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149</v>
      </c>
      <c r="AU147" s="259" t="s">
        <v>82</v>
      </c>
      <c r="AV147" s="13" t="s">
        <v>82</v>
      </c>
      <c r="AW147" s="13" t="s">
        <v>30</v>
      </c>
      <c r="AX147" s="13" t="s">
        <v>73</v>
      </c>
      <c r="AY147" s="259" t="s">
        <v>140</v>
      </c>
    </row>
    <row r="148" s="13" customFormat="1">
      <c r="A148" s="13"/>
      <c r="B148" s="248"/>
      <c r="C148" s="249"/>
      <c r="D148" s="250" t="s">
        <v>149</v>
      </c>
      <c r="E148" s="251" t="s">
        <v>1</v>
      </c>
      <c r="F148" s="252" t="s">
        <v>317</v>
      </c>
      <c r="G148" s="249"/>
      <c r="H148" s="253">
        <v>3.3450000000000002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149</v>
      </c>
      <c r="AU148" s="259" t="s">
        <v>82</v>
      </c>
      <c r="AV148" s="13" t="s">
        <v>82</v>
      </c>
      <c r="AW148" s="13" t="s">
        <v>30</v>
      </c>
      <c r="AX148" s="13" t="s">
        <v>73</v>
      </c>
      <c r="AY148" s="259" t="s">
        <v>140</v>
      </c>
    </row>
    <row r="149" s="14" customFormat="1">
      <c r="A149" s="14"/>
      <c r="B149" s="260"/>
      <c r="C149" s="261"/>
      <c r="D149" s="250" t="s">
        <v>149</v>
      </c>
      <c r="E149" s="262" t="s">
        <v>1</v>
      </c>
      <c r="F149" s="263" t="s">
        <v>318</v>
      </c>
      <c r="G149" s="261"/>
      <c r="H149" s="264">
        <v>10.815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0" t="s">
        <v>149</v>
      </c>
      <c r="AU149" s="270" t="s">
        <v>82</v>
      </c>
      <c r="AV149" s="14" t="s">
        <v>89</v>
      </c>
      <c r="AW149" s="14" t="s">
        <v>30</v>
      </c>
      <c r="AX149" s="14" t="s">
        <v>73</v>
      </c>
      <c r="AY149" s="270" t="s">
        <v>140</v>
      </c>
    </row>
    <row r="150" s="13" customFormat="1">
      <c r="A150" s="13"/>
      <c r="B150" s="248"/>
      <c r="C150" s="249"/>
      <c r="D150" s="250" t="s">
        <v>149</v>
      </c>
      <c r="E150" s="251" t="s">
        <v>1</v>
      </c>
      <c r="F150" s="252" t="s">
        <v>319</v>
      </c>
      <c r="G150" s="249"/>
      <c r="H150" s="253">
        <v>17.149999999999999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149</v>
      </c>
      <c r="AU150" s="259" t="s">
        <v>82</v>
      </c>
      <c r="AV150" s="13" t="s">
        <v>82</v>
      </c>
      <c r="AW150" s="13" t="s">
        <v>30</v>
      </c>
      <c r="AX150" s="13" t="s">
        <v>73</v>
      </c>
      <c r="AY150" s="259" t="s">
        <v>140</v>
      </c>
    </row>
    <row r="151" s="13" customFormat="1">
      <c r="A151" s="13"/>
      <c r="B151" s="248"/>
      <c r="C151" s="249"/>
      <c r="D151" s="250" t="s">
        <v>149</v>
      </c>
      <c r="E151" s="251" t="s">
        <v>1</v>
      </c>
      <c r="F151" s="252" t="s">
        <v>320</v>
      </c>
      <c r="G151" s="249"/>
      <c r="H151" s="253">
        <v>-6.4000000000000004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149</v>
      </c>
      <c r="AU151" s="259" t="s">
        <v>82</v>
      </c>
      <c r="AV151" s="13" t="s">
        <v>82</v>
      </c>
      <c r="AW151" s="13" t="s">
        <v>30</v>
      </c>
      <c r="AX151" s="13" t="s">
        <v>73</v>
      </c>
      <c r="AY151" s="259" t="s">
        <v>140</v>
      </c>
    </row>
    <row r="152" s="13" customFormat="1">
      <c r="A152" s="13"/>
      <c r="B152" s="248"/>
      <c r="C152" s="249"/>
      <c r="D152" s="250" t="s">
        <v>149</v>
      </c>
      <c r="E152" s="251" t="s">
        <v>1</v>
      </c>
      <c r="F152" s="252" t="s">
        <v>321</v>
      </c>
      <c r="G152" s="249"/>
      <c r="H152" s="253">
        <v>6.2439999999999998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149</v>
      </c>
      <c r="AU152" s="259" t="s">
        <v>82</v>
      </c>
      <c r="AV152" s="13" t="s">
        <v>82</v>
      </c>
      <c r="AW152" s="13" t="s">
        <v>30</v>
      </c>
      <c r="AX152" s="13" t="s">
        <v>73</v>
      </c>
      <c r="AY152" s="259" t="s">
        <v>140</v>
      </c>
    </row>
    <row r="153" s="14" customFormat="1">
      <c r="A153" s="14"/>
      <c r="B153" s="260"/>
      <c r="C153" s="261"/>
      <c r="D153" s="250" t="s">
        <v>149</v>
      </c>
      <c r="E153" s="262" t="s">
        <v>1</v>
      </c>
      <c r="F153" s="263" t="s">
        <v>322</v>
      </c>
      <c r="G153" s="261"/>
      <c r="H153" s="264">
        <v>16.994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149</v>
      </c>
      <c r="AU153" s="270" t="s">
        <v>82</v>
      </c>
      <c r="AV153" s="14" t="s">
        <v>89</v>
      </c>
      <c r="AW153" s="14" t="s">
        <v>30</v>
      </c>
      <c r="AX153" s="14" t="s">
        <v>73</v>
      </c>
      <c r="AY153" s="270" t="s">
        <v>140</v>
      </c>
    </row>
    <row r="154" s="15" customFormat="1">
      <c r="A154" s="15"/>
      <c r="B154" s="271"/>
      <c r="C154" s="272"/>
      <c r="D154" s="250" t="s">
        <v>149</v>
      </c>
      <c r="E154" s="273" t="s">
        <v>1</v>
      </c>
      <c r="F154" s="274" t="s">
        <v>167</v>
      </c>
      <c r="G154" s="272"/>
      <c r="H154" s="275">
        <v>27.808999999999997</v>
      </c>
      <c r="I154" s="276"/>
      <c r="J154" s="272"/>
      <c r="K154" s="272"/>
      <c r="L154" s="277"/>
      <c r="M154" s="278"/>
      <c r="N154" s="279"/>
      <c r="O154" s="279"/>
      <c r="P154" s="279"/>
      <c r="Q154" s="279"/>
      <c r="R154" s="279"/>
      <c r="S154" s="279"/>
      <c r="T154" s="28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1" t="s">
        <v>149</v>
      </c>
      <c r="AU154" s="281" t="s">
        <v>82</v>
      </c>
      <c r="AV154" s="15" t="s">
        <v>147</v>
      </c>
      <c r="AW154" s="15" t="s">
        <v>30</v>
      </c>
      <c r="AX154" s="15" t="s">
        <v>78</v>
      </c>
      <c r="AY154" s="281" t="s">
        <v>140</v>
      </c>
    </row>
    <row r="155" s="2" customFormat="1" ht="55.5" customHeight="1">
      <c r="A155" s="39"/>
      <c r="B155" s="40"/>
      <c r="C155" s="235" t="s">
        <v>141</v>
      </c>
      <c r="D155" s="235" t="s">
        <v>143</v>
      </c>
      <c r="E155" s="236" t="s">
        <v>323</v>
      </c>
      <c r="F155" s="237" t="s">
        <v>324</v>
      </c>
      <c r="G155" s="238" t="s">
        <v>314</v>
      </c>
      <c r="H155" s="239">
        <v>27.809000000000001</v>
      </c>
      <c r="I155" s="240"/>
      <c r="J155" s="241">
        <f>ROUND(I155*H155,2)</f>
        <v>0</v>
      </c>
      <c r="K155" s="237" t="s">
        <v>325</v>
      </c>
      <c r="L155" s="45"/>
      <c r="M155" s="242" t="s">
        <v>1</v>
      </c>
      <c r="N155" s="243" t="s">
        <v>38</v>
      </c>
      <c r="O155" s="92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6" t="s">
        <v>147</v>
      </c>
      <c r="AT155" s="246" t="s">
        <v>143</v>
      </c>
      <c r="AU155" s="246" t="s">
        <v>82</v>
      </c>
      <c r="AY155" s="18" t="s">
        <v>140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8" t="s">
        <v>78</v>
      </c>
      <c r="BK155" s="247">
        <f>ROUND(I155*H155,2)</f>
        <v>0</v>
      </c>
      <c r="BL155" s="18" t="s">
        <v>147</v>
      </c>
      <c r="BM155" s="246" t="s">
        <v>326</v>
      </c>
    </row>
    <row r="156" s="2" customFormat="1" ht="37.8" customHeight="1">
      <c r="A156" s="39"/>
      <c r="B156" s="40"/>
      <c r="C156" s="235" t="s">
        <v>179</v>
      </c>
      <c r="D156" s="235" t="s">
        <v>143</v>
      </c>
      <c r="E156" s="236" t="s">
        <v>327</v>
      </c>
      <c r="F156" s="237" t="s">
        <v>328</v>
      </c>
      <c r="G156" s="238" t="s">
        <v>314</v>
      </c>
      <c r="H156" s="239">
        <v>27.809000000000001</v>
      </c>
      <c r="I156" s="240"/>
      <c r="J156" s="241">
        <f>ROUND(I156*H156,2)</f>
        <v>0</v>
      </c>
      <c r="K156" s="237" t="s">
        <v>325</v>
      </c>
      <c r="L156" s="45"/>
      <c r="M156" s="242" t="s">
        <v>1</v>
      </c>
      <c r="N156" s="243" t="s">
        <v>38</v>
      </c>
      <c r="O156" s="92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6" t="s">
        <v>147</v>
      </c>
      <c r="AT156" s="246" t="s">
        <v>143</v>
      </c>
      <c r="AU156" s="246" t="s">
        <v>82</v>
      </c>
      <c r="AY156" s="18" t="s">
        <v>140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8" t="s">
        <v>78</v>
      </c>
      <c r="BK156" s="247">
        <f>ROUND(I156*H156,2)</f>
        <v>0</v>
      </c>
      <c r="BL156" s="18" t="s">
        <v>147</v>
      </c>
      <c r="BM156" s="246" t="s">
        <v>329</v>
      </c>
    </row>
    <row r="157" s="2" customFormat="1" ht="62.7" customHeight="1">
      <c r="A157" s="39"/>
      <c r="B157" s="40"/>
      <c r="C157" s="235" t="s">
        <v>172</v>
      </c>
      <c r="D157" s="235" t="s">
        <v>143</v>
      </c>
      <c r="E157" s="236" t="s">
        <v>330</v>
      </c>
      <c r="F157" s="237" t="s">
        <v>331</v>
      </c>
      <c r="G157" s="238" t="s">
        <v>314</v>
      </c>
      <c r="H157" s="239">
        <v>27.809000000000001</v>
      </c>
      <c r="I157" s="240"/>
      <c r="J157" s="241">
        <f>ROUND(I157*H157,2)</f>
        <v>0</v>
      </c>
      <c r="K157" s="237" t="s">
        <v>153</v>
      </c>
      <c r="L157" s="45"/>
      <c r="M157" s="242" t="s">
        <v>1</v>
      </c>
      <c r="N157" s="243" t="s">
        <v>38</v>
      </c>
      <c r="O157" s="92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6" t="s">
        <v>147</v>
      </c>
      <c r="AT157" s="246" t="s">
        <v>143</v>
      </c>
      <c r="AU157" s="246" t="s">
        <v>82</v>
      </c>
      <c r="AY157" s="18" t="s">
        <v>140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8" t="s">
        <v>78</v>
      </c>
      <c r="BK157" s="247">
        <f>ROUND(I157*H157,2)</f>
        <v>0</v>
      </c>
      <c r="BL157" s="18" t="s">
        <v>147</v>
      </c>
      <c r="BM157" s="246" t="s">
        <v>332</v>
      </c>
    </row>
    <row r="158" s="2" customFormat="1" ht="66.75" customHeight="1">
      <c r="A158" s="39"/>
      <c r="B158" s="40"/>
      <c r="C158" s="235" t="s">
        <v>188</v>
      </c>
      <c r="D158" s="235" t="s">
        <v>143</v>
      </c>
      <c r="E158" s="236" t="s">
        <v>333</v>
      </c>
      <c r="F158" s="237" t="s">
        <v>334</v>
      </c>
      <c r="G158" s="238" t="s">
        <v>314</v>
      </c>
      <c r="H158" s="239">
        <v>139.04499999999999</v>
      </c>
      <c r="I158" s="240"/>
      <c r="J158" s="241">
        <f>ROUND(I158*H158,2)</f>
        <v>0</v>
      </c>
      <c r="K158" s="237" t="s">
        <v>153</v>
      </c>
      <c r="L158" s="45"/>
      <c r="M158" s="242" t="s">
        <v>1</v>
      </c>
      <c r="N158" s="243" t="s">
        <v>38</v>
      </c>
      <c r="O158" s="92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6" t="s">
        <v>147</v>
      </c>
      <c r="AT158" s="246" t="s">
        <v>143</v>
      </c>
      <c r="AU158" s="246" t="s">
        <v>82</v>
      </c>
      <c r="AY158" s="18" t="s">
        <v>140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8" t="s">
        <v>78</v>
      </c>
      <c r="BK158" s="247">
        <f>ROUND(I158*H158,2)</f>
        <v>0</v>
      </c>
      <c r="BL158" s="18" t="s">
        <v>147</v>
      </c>
      <c r="BM158" s="246" t="s">
        <v>335</v>
      </c>
    </row>
    <row r="159" s="13" customFormat="1">
      <c r="A159" s="13"/>
      <c r="B159" s="248"/>
      <c r="C159" s="249"/>
      <c r="D159" s="250" t="s">
        <v>149</v>
      </c>
      <c r="E159" s="249"/>
      <c r="F159" s="252" t="s">
        <v>336</v>
      </c>
      <c r="G159" s="249"/>
      <c r="H159" s="253">
        <v>139.04499999999999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149</v>
      </c>
      <c r="AU159" s="259" t="s">
        <v>82</v>
      </c>
      <c r="AV159" s="13" t="s">
        <v>82</v>
      </c>
      <c r="AW159" s="13" t="s">
        <v>4</v>
      </c>
      <c r="AX159" s="13" t="s">
        <v>78</v>
      </c>
      <c r="AY159" s="259" t="s">
        <v>140</v>
      </c>
    </row>
    <row r="160" s="2" customFormat="1" ht="44.25" customHeight="1">
      <c r="A160" s="39"/>
      <c r="B160" s="40"/>
      <c r="C160" s="235" t="s">
        <v>194</v>
      </c>
      <c r="D160" s="235" t="s">
        <v>143</v>
      </c>
      <c r="E160" s="236" t="s">
        <v>337</v>
      </c>
      <c r="F160" s="237" t="s">
        <v>338</v>
      </c>
      <c r="G160" s="238" t="s">
        <v>87</v>
      </c>
      <c r="H160" s="239">
        <v>94.379999999999995</v>
      </c>
      <c r="I160" s="240"/>
      <c r="J160" s="241">
        <f>ROUND(I160*H160,2)</f>
        <v>0</v>
      </c>
      <c r="K160" s="237" t="s">
        <v>1</v>
      </c>
      <c r="L160" s="45"/>
      <c r="M160" s="242" t="s">
        <v>1</v>
      </c>
      <c r="N160" s="243" t="s">
        <v>38</v>
      </c>
      <c r="O160" s="92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6" t="s">
        <v>147</v>
      </c>
      <c r="AT160" s="246" t="s">
        <v>143</v>
      </c>
      <c r="AU160" s="246" t="s">
        <v>82</v>
      </c>
      <c r="AY160" s="18" t="s">
        <v>140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8" t="s">
        <v>78</v>
      </c>
      <c r="BK160" s="247">
        <f>ROUND(I160*H160,2)</f>
        <v>0</v>
      </c>
      <c r="BL160" s="18" t="s">
        <v>147</v>
      </c>
      <c r="BM160" s="246" t="s">
        <v>339</v>
      </c>
    </row>
    <row r="161" s="16" customFormat="1">
      <c r="A161" s="16"/>
      <c r="B161" s="297"/>
      <c r="C161" s="298"/>
      <c r="D161" s="250" t="s">
        <v>149</v>
      </c>
      <c r="E161" s="299" t="s">
        <v>1</v>
      </c>
      <c r="F161" s="300" t="s">
        <v>340</v>
      </c>
      <c r="G161" s="298"/>
      <c r="H161" s="299" t="s">
        <v>1</v>
      </c>
      <c r="I161" s="301"/>
      <c r="J161" s="298"/>
      <c r="K161" s="298"/>
      <c r="L161" s="302"/>
      <c r="M161" s="303"/>
      <c r="N161" s="304"/>
      <c r="O161" s="304"/>
      <c r="P161" s="304"/>
      <c r="Q161" s="304"/>
      <c r="R161" s="304"/>
      <c r="S161" s="304"/>
      <c r="T161" s="305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306" t="s">
        <v>149</v>
      </c>
      <c r="AU161" s="306" t="s">
        <v>82</v>
      </c>
      <c r="AV161" s="16" t="s">
        <v>78</v>
      </c>
      <c r="AW161" s="16" t="s">
        <v>30</v>
      </c>
      <c r="AX161" s="16" t="s">
        <v>73</v>
      </c>
      <c r="AY161" s="306" t="s">
        <v>140</v>
      </c>
    </row>
    <row r="162" s="13" customFormat="1">
      <c r="A162" s="13"/>
      <c r="B162" s="248"/>
      <c r="C162" s="249"/>
      <c r="D162" s="250" t="s">
        <v>149</v>
      </c>
      <c r="E162" s="251" t="s">
        <v>1</v>
      </c>
      <c r="F162" s="252" t="s">
        <v>341</v>
      </c>
      <c r="G162" s="249"/>
      <c r="H162" s="253">
        <v>65.390000000000001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149</v>
      </c>
      <c r="AU162" s="259" t="s">
        <v>82</v>
      </c>
      <c r="AV162" s="13" t="s">
        <v>82</v>
      </c>
      <c r="AW162" s="13" t="s">
        <v>30</v>
      </c>
      <c r="AX162" s="13" t="s">
        <v>73</v>
      </c>
      <c r="AY162" s="259" t="s">
        <v>140</v>
      </c>
    </row>
    <row r="163" s="13" customFormat="1">
      <c r="A163" s="13"/>
      <c r="B163" s="248"/>
      <c r="C163" s="249"/>
      <c r="D163" s="250" t="s">
        <v>149</v>
      </c>
      <c r="E163" s="251" t="s">
        <v>1</v>
      </c>
      <c r="F163" s="252" t="s">
        <v>342</v>
      </c>
      <c r="G163" s="249"/>
      <c r="H163" s="253">
        <v>28.989999999999998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149</v>
      </c>
      <c r="AU163" s="259" t="s">
        <v>82</v>
      </c>
      <c r="AV163" s="13" t="s">
        <v>82</v>
      </c>
      <c r="AW163" s="13" t="s">
        <v>30</v>
      </c>
      <c r="AX163" s="13" t="s">
        <v>73</v>
      </c>
      <c r="AY163" s="259" t="s">
        <v>140</v>
      </c>
    </row>
    <row r="164" s="15" customFormat="1">
      <c r="A164" s="15"/>
      <c r="B164" s="271"/>
      <c r="C164" s="272"/>
      <c r="D164" s="250" t="s">
        <v>149</v>
      </c>
      <c r="E164" s="273" t="s">
        <v>1</v>
      </c>
      <c r="F164" s="274" t="s">
        <v>167</v>
      </c>
      <c r="G164" s="272"/>
      <c r="H164" s="275">
        <v>94.379999999999995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149</v>
      </c>
      <c r="AU164" s="281" t="s">
        <v>82</v>
      </c>
      <c r="AV164" s="15" t="s">
        <v>147</v>
      </c>
      <c r="AW164" s="15" t="s">
        <v>30</v>
      </c>
      <c r="AX164" s="15" t="s">
        <v>78</v>
      </c>
      <c r="AY164" s="281" t="s">
        <v>140</v>
      </c>
    </row>
    <row r="165" s="2" customFormat="1" ht="44.25" customHeight="1">
      <c r="A165" s="39"/>
      <c r="B165" s="40"/>
      <c r="C165" s="235" t="s">
        <v>200</v>
      </c>
      <c r="D165" s="235" t="s">
        <v>143</v>
      </c>
      <c r="E165" s="236" t="s">
        <v>343</v>
      </c>
      <c r="F165" s="237" t="s">
        <v>344</v>
      </c>
      <c r="G165" s="238" t="s">
        <v>222</v>
      </c>
      <c r="H165" s="239">
        <v>27.808999999999902</v>
      </c>
      <c r="I165" s="240"/>
      <c r="J165" s="241">
        <f>ROUND(I165*H165,2)</f>
        <v>0</v>
      </c>
      <c r="K165" s="237" t="s">
        <v>325</v>
      </c>
      <c r="L165" s="45"/>
      <c r="M165" s="242" t="s">
        <v>1</v>
      </c>
      <c r="N165" s="243" t="s">
        <v>38</v>
      </c>
      <c r="O165" s="92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6" t="s">
        <v>147</v>
      </c>
      <c r="AT165" s="246" t="s">
        <v>143</v>
      </c>
      <c r="AU165" s="246" t="s">
        <v>82</v>
      </c>
      <c r="AY165" s="18" t="s">
        <v>140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8" t="s">
        <v>78</v>
      </c>
      <c r="BK165" s="247">
        <f>ROUND(I165*H165,2)</f>
        <v>0</v>
      </c>
      <c r="BL165" s="18" t="s">
        <v>147</v>
      </c>
      <c r="BM165" s="246" t="s">
        <v>345</v>
      </c>
    </row>
    <row r="166" s="13" customFormat="1">
      <c r="A166" s="13"/>
      <c r="B166" s="248"/>
      <c r="C166" s="249"/>
      <c r="D166" s="250" t="s">
        <v>149</v>
      </c>
      <c r="E166" s="249"/>
      <c r="F166" s="252" t="s">
        <v>346</v>
      </c>
      <c r="G166" s="249"/>
      <c r="H166" s="253">
        <v>27.808999999999902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149</v>
      </c>
      <c r="AU166" s="259" t="s">
        <v>82</v>
      </c>
      <c r="AV166" s="13" t="s">
        <v>82</v>
      </c>
      <c r="AW166" s="13" t="s">
        <v>4</v>
      </c>
      <c r="AX166" s="13" t="s">
        <v>78</v>
      </c>
      <c r="AY166" s="259" t="s">
        <v>140</v>
      </c>
    </row>
    <row r="167" s="2" customFormat="1" ht="44.25" customHeight="1">
      <c r="A167" s="39"/>
      <c r="B167" s="40"/>
      <c r="C167" s="235" t="s">
        <v>8</v>
      </c>
      <c r="D167" s="235" t="s">
        <v>143</v>
      </c>
      <c r="E167" s="236" t="s">
        <v>337</v>
      </c>
      <c r="F167" s="237" t="s">
        <v>338</v>
      </c>
      <c r="G167" s="238" t="s">
        <v>87</v>
      </c>
      <c r="H167" s="239">
        <v>82.579999999999998</v>
      </c>
      <c r="I167" s="240"/>
      <c r="J167" s="241">
        <f>ROUND(I167*H167,2)</f>
        <v>0</v>
      </c>
      <c r="K167" s="237" t="s">
        <v>1</v>
      </c>
      <c r="L167" s="45"/>
      <c r="M167" s="242" t="s">
        <v>1</v>
      </c>
      <c r="N167" s="243" t="s">
        <v>38</v>
      </c>
      <c r="O167" s="92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6" t="s">
        <v>147</v>
      </c>
      <c r="AT167" s="246" t="s">
        <v>143</v>
      </c>
      <c r="AU167" s="246" t="s">
        <v>82</v>
      </c>
      <c r="AY167" s="18" t="s">
        <v>140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8" t="s">
        <v>78</v>
      </c>
      <c r="BK167" s="247">
        <f>ROUND(I167*H167,2)</f>
        <v>0</v>
      </c>
      <c r="BL167" s="18" t="s">
        <v>147</v>
      </c>
      <c r="BM167" s="246" t="s">
        <v>347</v>
      </c>
    </row>
    <row r="168" s="16" customFormat="1">
      <c r="A168" s="16"/>
      <c r="B168" s="297"/>
      <c r="C168" s="298"/>
      <c r="D168" s="250" t="s">
        <v>149</v>
      </c>
      <c r="E168" s="299" t="s">
        <v>1</v>
      </c>
      <c r="F168" s="300" t="s">
        <v>340</v>
      </c>
      <c r="G168" s="298"/>
      <c r="H168" s="299" t="s">
        <v>1</v>
      </c>
      <c r="I168" s="301"/>
      <c r="J168" s="298"/>
      <c r="K168" s="298"/>
      <c r="L168" s="302"/>
      <c r="M168" s="303"/>
      <c r="N168" s="304"/>
      <c r="O168" s="304"/>
      <c r="P168" s="304"/>
      <c r="Q168" s="304"/>
      <c r="R168" s="304"/>
      <c r="S168" s="304"/>
      <c r="T168" s="305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306" t="s">
        <v>149</v>
      </c>
      <c r="AU168" s="306" t="s">
        <v>82</v>
      </c>
      <c r="AV168" s="16" t="s">
        <v>78</v>
      </c>
      <c r="AW168" s="16" t="s">
        <v>30</v>
      </c>
      <c r="AX168" s="16" t="s">
        <v>73</v>
      </c>
      <c r="AY168" s="306" t="s">
        <v>140</v>
      </c>
    </row>
    <row r="169" s="13" customFormat="1">
      <c r="A169" s="13"/>
      <c r="B169" s="248"/>
      <c r="C169" s="249"/>
      <c r="D169" s="250" t="s">
        <v>149</v>
      </c>
      <c r="E169" s="251" t="s">
        <v>1</v>
      </c>
      <c r="F169" s="252" t="s">
        <v>348</v>
      </c>
      <c r="G169" s="249"/>
      <c r="H169" s="253">
        <v>64.739999999999995</v>
      </c>
      <c r="I169" s="254"/>
      <c r="J169" s="249"/>
      <c r="K169" s="249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149</v>
      </c>
      <c r="AU169" s="259" t="s">
        <v>82</v>
      </c>
      <c r="AV169" s="13" t="s">
        <v>82</v>
      </c>
      <c r="AW169" s="13" t="s">
        <v>30</v>
      </c>
      <c r="AX169" s="13" t="s">
        <v>73</v>
      </c>
      <c r="AY169" s="259" t="s">
        <v>140</v>
      </c>
    </row>
    <row r="170" s="13" customFormat="1">
      <c r="A170" s="13"/>
      <c r="B170" s="248"/>
      <c r="C170" s="249"/>
      <c r="D170" s="250" t="s">
        <v>149</v>
      </c>
      <c r="E170" s="251" t="s">
        <v>1</v>
      </c>
      <c r="F170" s="252" t="s">
        <v>349</v>
      </c>
      <c r="G170" s="249"/>
      <c r="H170" s="253">
        <v>17.84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149</v>
      </c>
      <c r="AU170" s="259" t="s">
        <v>82</v>
      </c>
      <c r="AV170" s="13" t="s">
        <v>82</v>
      </c>
      <c r="AW170" s="13" t="s">
        <v>30</v>
      </c>
      <c r="AX170" s="13" t="s">
        <v>73</v>
      </c>
      <c r="AY170" s="259" t="s">
        <v>140</v>
      </c>
    </row>
    <row r="171" s="15" customFormat="1">
      <c r="A171" s="15"/>
      <c r="B171" s="271"/>
      <c r="C171" s="272"/>
      <c r="D171" s="250" t="s">
        <v>149</v>
      </c>
      <c r="E171" s="273" t="s">
        <v>1</v>
      </c>
      <c r="F171" s="274" t="s">
        <v>167</v>
      </c>
      <c r="G171" s="272"/>
      <c r="H171" s="275">
        <v>82.579999999999998</v>
      </c>
      <c r="I171" s="276"/>
      <c r="J171" s="272"/>
      <c r="K171" s="272"/>
      <c r="L171" s="277"/>
      <c r="M171" s="278"/>
      <c r="N171" s="279"/>
      <c r="O171" s="279"/>
      <c r="P171" s="279"/>
      <c r="Q171" s="279"/>
      <c r="R171" s="279"/>
      <c r="S171" s="279"/>
      <c r="T171" s="28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1" t="s">
        <v>149</v>
      </c>
      <c r="AU171" s="281" t="s">
        <v>82</v>
      </c>
      <c r="AV171" s="15" t="s">
        <v>147</v>
      </c>
      <c r="AW171" s="15" t="s">
        <v>30</v>
      </c>
      <c r="AX171" s="15" t="s">
        <v>78</v>
      </c>
      <c r="AY171" s="281" t="s">
        <v>140</v>
      </c>
    </row>
    <row r="172" s="12" customFormat="1" ht="22.8" customHeight="1">
      <c r="A172" s="12"/>
      <c r="B172" s="219"/>
      <c r="C172" s="220"/>
      <c r="D172" s="221" t="s">
        <v>72</v>
      </c>
      <c r="E172" s="233" t="s">
        <v>168</v>
      </c>
      <c r="F172" s="233" t="s">
        <v>350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SUM(P173:P176)</f>
        <v>0</v>
      </c>
      <c r="Q172" s="227"/>
      <c r="R172" s="228">
        <f>SUM(R173:R176)</f>
        <v>32.866840000000003</v>
      </c>
      <c r="S172" s="227"/>
      <c r="T172" s="229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78</v>
      </c>
      <c r="AT172" s="231" t="s">
        <v>72</v>
      </c>
      <c r="AU172" s="231" t="s">
        <v>78</v>
      </c>
      <c r="AY172" s="230" t="s">
        <v>140</v>
      </c>
      <c r="BK172" s="232">
        <f>SUM(BK173:BK176)</f>
        <v>0</v>
      </c>
    </row>
    <row r="173" s="2" customFormat="1" ht="44.25" customHeight="1">
      <c r="A173" s="39"/>
      <c r="B173" s="40"/>
      <c r="C173" s="235" t="s">
        <v>208</v>
      </c>
      <c r="D173" s="235" t="s">
        <v>143</v>
      </c>
      <c r="E173" s="236" t="s">
        <v>351</v>
      </c>
      <c r="F173" s="237" t="s">
        <v>352</v>
      </c>
      <c r="G173" s="238" t="s">
        <v>87</v>
      </c>
      <c r="H173" s="239">
        <v>82.579999999999998</v>
      </c>
      <c r="I173" s="240"/>
      <c r="J173" s="241">
        <f>ROUND(I173*H173,2)</f>
        <v>0</v>
      </c>
      <c r="K173" s="237" t="s">
        <v>153</v>
      </c>
      <c r="L173" s="45"/>
      <c r="M173" s="242" t="s">
        <v>1</v>
      </c>
      <c r="N173" s="243" t="s">
        <v>38</v>
      </c>
      <c r="O173" s="92"/>
      <c r="P173" s="244">
        <f>O173*H173</f>
        <v>0</v>
      </c>
      <c r="Q173" s="244">
        <v>0.39800000000000002</v>
      </c>
      <c r="R173" s="244">
        <f>Q173*H173</f>
        <v>32.866840000000003</v>
      </c>
      <c r="S173" s="244">
        <v>0</v>
      </c>
      <c r="T173" s="24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6" t="s">
        <v>147</v>
      </c>
      <c r="AT173" s="246" t="s">
        <v>143</v>
      </c>
      <c r="AU173" s="246" t="s">
        <v>82</v>
      </c>
      <c r="AY173" s="18" t="s">
        <v>140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8" t="s">
        <v>78</v>
      </c>
      <c r="BK173" s="247">
        <f>ROUND(I173*H173,2)</f>
        <v>0</v>
      </c>
      <c r="BL173" s="18" t="s">
        <v>147</v>
      </c>
      <c r="BM173" s="246" t="s">
        <v>353</v>
      </c>
    </row>
    <row r="174" s="13" customFormat="1">
      <c r="A174" s="13"/>
      <c r="B174" s="248"/>
      <c r="C174" s="249"/>
      <c r="D174" s="250" t="s">
        <v>149</v>
      </c>
      <c r="E174" s="251" t="s">
        <v>1</v>
      </c>
      <c r="F174" s="252" t="s">
        <v>348</v>
      </c>
      <c r="G174" s="249"/>
      <c r="H174" s="253">
        <v>64.739999999999995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149</v>
      </c>
      <c r="AU174" s="259" t="s">
        <v>82</v>
      </c>
      <c r="AV174" s="13" t="s">
        <v>82</v>
      </c>
      <c r="AW174" s="13" t="s">
        <v>30</v>
      </c>
      <c r="AX174" s="13" t="s">
        <v>73</v>
      </c>
      <c r="AY174" s="259" t="s">
        <v>140</v>
      </c>
    </row>
    <row r="175" s="13" customFormat="1">
      <c r="A175" s="13"/>
      <c r="B175" s="248"/>
      <c r="C175" s="249"/>
      <c r="D175" s="250" t="s">
        <v>149</v>
      </c>
      <c r="E175" s="251" t="s">
        <v>1</v>
      </c>
      <c r="F175" s="252" t="s">
        <v>349</v>
      </c>
      <c r="G175" s="249"/>
      <c r="H175" s="253">
        <v>17.84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149</v>
      </c>
      <c r="AU175" s="259" t="s">
        <v>82</v>
      </c>
      <c r="AV175" s="13" t="s">
        <v>82</v>
      </c>
      <c r="AW175" s="13" t="s">
        <v>30</v>
      </c>
      <c r="AX175" s="13" t="s">
        <v>73</v>
      </c>
      <c r="AY175" s="259" t="s">
        <v>140</v>
      </c>
    </row>
    <row r="176" s="15" customFormat="1">
      <c r="A176" s="15"/>
      <c r="B176" s="271"/>
      <c r="C176" s="272"/>
      <c r="D176" s="250" t="s">
        <v>149</v>
      </c>
      <c r="E176" s="273" t="s">
        <v>1</v>
      </c>
      <c r="F176" s="274" t="s">
        <v>167</v>
      </c>
      <c r="G176" s="272"/>
      <c r="H176" s="275">
        <v>82.579999999999998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149</v>
      </c>
      <c r="AU176" s="281" t="s">
        <v>82</v>
      </c>
      <c r="AV176" s="15" t="s">
        <v>147</v>
      </c>
      <c r="AW176" s="15" t="s">
        <v>30</v>
      </c>
      <c r="AX176" s="15" t="s">
        <v>78</v>
      </c>
      <c r="AY176" s="281" t="s">
        <v>140</v>
      </c>
    </row>
    <row r="177" s="12" customFormat="1" ht="22.8" customHeight="1">
      <c r="A177" s="12"/>
      <c r="B177" s="219"/>
      <c r="C177" s="220"/>
      <c r="D177" s="221" t="s">
        <v>72</v>
      </c>
      <c r="E177" s="233" t="s">
        <v>141</v>
      </c>
      <c r="F177" s="233" t="s">
        <v>142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SUM(P178:P181)</f>
        <v>0</v>
      </c>
      <c r="Q177" s="227"/>
      <c r="R177" s="228">
        <f>SUM(R178:R181)</f>
        <v>22.759048</v>
      </c>
      <c r="S177" s="227"/>
      <c r="T177" s="229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0" t="s">
        <v>78</v>
      </c>
      <c r="AT177" s="231" t="s">
        <v>72</v>
      </c>
      <c r="AU177" s="231" t="s">
        <v>78</v>
      </c>
      <c r="AY177" s="230" t="s">
        <v>140</v>
      </c>
      <c r="BK177" s="232">
        <f>SUM(BK178:BK181)</f>
        <v>0</v>
      </c>
    </row>
    <row r="178" s="2" customFormat="1" ht="24.15" customHeight="1">
      <c r="A178" s="39"/>
      <c r="B178" s="40"/>
      <c r="C178" s="235" t="s">
        <v>212</v>
      </c>
      <c r="D178" s="235" t="s">
        <v>143</v>
      </c>
      <c r="E178" s="236" t="s">
        <v>354</v>
      </c>
      <c r="F178" s="237" t="s">
        <v>355</v>
      </c>
      <c r="G178" s="238" t="s">
        <v>87</v>
      </c>
      <c r="H178" s="239">
        <v>82.579999999999998</v>
      </c>
      <c r="I178" s="240"/>
      <c r="J178" s="241">
        <f>ROUND(I178*H178,2)</f>
        <v>0</v>
      </c>
      <c r="K178" s="237" t="s">
        <v>153</v>
      </c>
      <c r="L178" s="45"/>
      <c r="M178" s="242" t="s">
        <v>1</v>
      </c>
      <c r="N178" s="243" t="s">
        <v>38</v>
      </c>
      <c r="O178" s="92"/>
      <c r="P178" s="244">
        <f>O178*H178</f>
        <v>0</v>
      </c>
      <c r="Q178" s="244">
        <v>0.27560000000000001</v>
      </c>
      <c r="R178" s="244">
        <f>Q178*H178</f>
        <v>22.759048</v>
      </c>
      <c r="S178" s="244">
        <v>0</v>
      </c>
      <c r="T178" s="24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6" t="s">
        <v>147</v>
      </c>
      <c r="AT178" s="246" t="s">
        <v>143</v>
      </c>
      <c r="AU178" s="246" t="s">
        <v>82</v>
      </c>
      <c r="AY178" s="18" t="s">
        <v>140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8" t="s">
        <v>78</v>
      </c>
      <c r="BK178" s="247">
        <f>ROUND(I178*H178,2)</f>
        <v>0</v>
      </c>
      <c r="BL178" s="18" t="s">
        <v>147</v>
      </c>
      <c r="BM178" s="246" t="s">
        <v>356</v>
      </c>
    </row>
    <row r="179" s="13" customFormat="1">
      <c r="A179" s="13"/>
      <c r="B179" s="248"/>
      <c r="C179" s="249"/>
      <c r="D179" s="250" t="s">
        <v>149</v>
      </c>
      <c r="E179" s="251" t="s">
        <v>1</v>
      </c>
      <c r="F179" s="252" t="s">
        <v>348</v>
      </c>
      <c r="G179" s="249"/>
      <c r="H179" s="253">
        <v>64.739999999999995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149</v>
      </c>
      <c r="AU179" s="259" t="s">
        <v>82</v>
      </c>
      <c r="AV179" s="13" t="s">
        <v>82</v>
      </c>
      <c r="AW179" s="13" t="s">
        <v>30</v>
      </c>
      <c r="AX179" s="13" t="s">
        <v>73</v>
      </c>
      <c r="AY179" s="259" t="s">
        <v>140</v>
      </c>
    </row>
    <row r="180" s="13" customFormat="1">
      <c r="A180" s="13"/>
      <c r="B180" s="248"/>
      <c r="C180" s="249"/>
      <c r="D180" s="250" t="s">
        <v>149</v>
      </c>
      <c r="E180" s="251" t="s">
        <v>1</v>
      </c>
      <c r="F180" s="252" t="s">
        <v>349</v>
      </c>
      <c r="G180" s="249"/>
      <c r="H180" s="253">
        <v>17.84</v>
      </c>
      <c r="I180" s="254"/>
      <c r="J180" s="249"/>
      <c r="K180" s="249"/>
      <c r="L180" s="255"/>
      <c r="M180" s="256"/>
      <c r="N180" s="257"/>
      <c r="O180" s="257"/>
      <c r="P180" s="257"/>
      <c r="Q180" s="257"/>
      <c r="R180" s="257"/>
      <c r="S180" s="257"/>
      <c r="T180" s="25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9" t="s">
        <v>149</v>
      </c>
      <c r="AU180" s="259" t="s">
        <v>82</v>
      </c>
      <c r="AV180" s="13" t="s">
        <v>82</v>
      </c>
      <c r="AW180" s="13" t="s">
        <v>30</v>
      </c>
      <c r="AX180" s="13" t="s">
        <v>73</v>
      </c>
      <c r="AY180" s="259" t="s">
        <v>140</v>
      </c>
    </row>
    <row r="181" s="15" customFormat="1">
      <c r="A181" s="15"/>
      <c r="B181" s="271"/>
      <c r="C181" s="272"/>
      <c r="D181" s="250" t="s">
        <v>149</v>
      </c>
      <c r="E181" s="273" t="s">
        <v>1</v>
      </c>
      <c r="F181" s="274" t="s">
        <v>167</v>
      </c>
      <c r="G181" s="272"/>
      <c r="H181" s="275">
        <v>82.579999999999998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149</v>
      </c>
      <c r="AU181" s="281" t="s">
        <v>82</v>
      </c>
      <c r="AV181" s="15" t="s">
        <v>147</v>
      </c>
      <c r="AW181" s="15" t="s">
        <v>30</v>
      </c>
      <c r="AX181" s="15" t="s">
        <v>78</v>
      </c>
      <c r="AY181" s="281" t="s">
        <v>140</v>
      </c>
    </row>
    <row r="182" s="12" customFormat="1" ht="22.8" customHeight="1">
      <c r="A182" s="12"/>
      <c r="B182" s="219"/>
      <c r="C182" s="220"/>
      <c r="D182" s="221" t="s">
        <v>72</v>
      </c>
      <c r="E182" s="233" t="s">
        <v>188</v>
      </c>
      <c r="F182" s="233" t="s">
        <v>193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SUM(P183:P195)</f>
        <v>0</v>
      </c>
      <c r="Q182" s="227"/>
      <c r="R182" s="228">
        <f>SUM(R183:R195)</f>
        <v>26.028128839999997</v>
      </c>
      <c r="S182" s="227"/>
      <c r="T182" s="229">
        <f>SUM(T183:T195)</f>
        <v>20.251000000000001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78</v>
      </c>
      <c r="AT182" s="231" t="s">
        <v>72</v>
      </c>
      <c r="AU182" s="231" t="s">
        <v>78</v>
      </c>
      <c r="AY182" s="230" t="s">
        <v>140</v>
      </c>
      <c r="BK182" s="232">
        <f>SUM(BK183:BK195)</f>
        <v>0</v>
      </c>
    </row>
    <row r="183" s="2" customFormat="1" ht="49.05" customHeight="1">
      <c r="A183" s="39"/>
      <c r="B183" s="40"/>
      <c r="C183" s="235" t="s">
        <v>219</v>
      </c>
      <c r="D183" s="235" t="s">
        <v>143</v>
      </c>
      <c r="E183" s="236" t="s">
        <v>357</v>
      </c>
      <c r="F183" s="237" t="s">
        <v>358</v>
      </c>
      <c r="G183" s="238" t="s">
        <v>160</v>
      </c>
      <c r="H183" s="239">
        <v>72.099999999999994</v>
      </c>
      <c r="I183" s="240"/>
      <c r="J183" s="241">
        <f>ROUND(I183*H183,2)</f>
        <v>0</v>
      </c>
      <c r="K183" s="237" t="s">
        <v>153</v>
      </c>
      <c r="L183" s="45"/>
      <c r="M183" s="242" t="s">
        <v>1</v>
      </c>
      <c r="N183" s="243" t="s">
        <v>38</v>
      </c>
      <c r="O183" s="92"/>
      <c r="P183" s="244">
        <f>O183*H183</f>
        <v>0</v>
      </c>
      <c r="Q183" s="244">
        <v>0.16850000000000001</v>
      </c>
      <c r="R183" s="244">
        <f>Q183*H183</f>
        <v>12.14885</v>
      </c>
      <c r="S183" s="244">
        <v>0</v>
      </c>
      <c r="T183" s="24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6" t="s">
        <v>147</v>
      </c>
      <c r="AT183" s="246" t="s">
        <v>143</v>
      </c>
      <c r="AU183" s="246" t="s">
        <v>82</v>
      </c>
      <c r="AY183" s="18" t="s">
        <v>140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8" t="s">
        <v>78</v>
      </c>
      <c r="BK183" s="247">
        <f>ROUND(I183*H183,2)</f>
        <v>0</v>
      </c>
      <c r="BL183" s="18" t="s">
        <v>147</v>
      </c>
      <c r="BM183" s="246" t="s">
        <v>359</v>
      </c>
    </row>
    <row r="184" s="16" customFormat="1">
      <c r="A184" s="16"/>
      <c r="B184" s="297"/>
      <c r="C184" s="298"/>
      <c r="D184" s="250" t="s">
        <v>149</v>
      </c>
      <c r="E184" s="299" t="s">
        <v>1</v>
      </c>
      <c r="F184" s="300" t="s">
        <v>360</v>
      </c>
      <c r="G184" s="298"/>
      <c r="H184" s="299" t="s">
        <v>1</v>
      </c>
      <c r="I184" s="301"/>
      <c r="J184" s="298"/>
      <c r="K184" s="298"/>
      <c r="L184" s="302"/>
      <c r="M184" s="303"/>
      <c r="N184" s="304"/>
      <c r="O184" s="304"/>
      <c r="P184" s="304"/>
      <c r="Q184" s="304"/>
      <c r="R184" s="304"/>
      <c r="S184" s="304"/>
      <c r="T184" s="305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306" t="s">
        <v>149</v>
      </c>
      <c r="AU184" s="306" t="s">
        <v>82</v>
      </c>
      <c r="AV184" s="16" t="s">
        <v>78</v>
      </c>
      <c r="AW184" s="16" t="s">
        <v>30</v>
      </c>
      <c r="AX184" s="16" t="s">
        <v>73</v>
      </c>
      <c r="AY184" s="306" t="s">
        <v>140</v>
      </c>
    </row>
    <row r="185" s="13" customFormat="1">
      <c r="A185" s="13"/>
      <c r="B185" s="248"/>
      <c r="C185" s="249"/>
      <c r="D185" s="250" t="s">
        <v>149</v>
      </c>
      <c r="E185" s="251" t="s">
        <v>1</v>
      </c>
      <c r="F185" s="252" t="s">
        <v>361</v>
      </c>
      <c r="G185" s="249"/>
      <c r="H185" s="253">
        <v>49.799999999999997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149</v>
      </c>
      <c r="AU185" s="259" t="s">
        <v>82</v>
      </c>
      <c r="AV185" s="13" t="s">
        <v>82</v>
      </c>
      <c r="AW185" s="13" t="s">
        <v>30</v>
      </c>
      <c r="AX185" s="13" t="s">
        <v>73</v>
      </c>
      <c r="AY185" s="259" t="s">
        <v>140</v>
      </c>
    </row>
    <row r="186" s="13" customFormat="1">
      <c r="A186" s="13"/>
      <c r="B186" s="248"/>
      <c r="C186" s="249"/>
      <c r="D186" s="250" t="s">
        <v>149</v>
      </c>
      <c r="E186" s="251" t="s">
        <v>1</v>
      </c>
      <c r="F186" s="252" t="s">
        <v>362</v>
      </c>
      <c r="G186" s="249"/>
      <c r="H186" s="253">
        <v>22.300000000000001</v>
      </c>
      <c r="I186" s="254"/>
      <c r="J186" s="249"/>
      <c r="K186" s="249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149</v>
      </c>
      <c r="AU186" s="259" t="s">
        <v>82</v>
      </c>
      <c r="AV186" s="13" t="s">
        <v>82</v>
      </c>
      <c r="AW186" s="13" t="s">
        <v>30</v>
      </c>
      <c r="AX186" s="13" t="s">
        <v>73</v>
      </c>
      <c r="AY186" s="259" t="s">
        <v>140</v>
      </c>
    </row>
    <row r="187" s="15" customFormat="1">
      <c r="A187" s="15"/>
      <c r="B187" s="271"/>
      <c r="C187" s="272"/>
      <c r="D187" s="250" t="s">
        <v>149</v>
      </c>
      <c r="E187" s="273" t="s">
        <v>1</v>
      </c>
      <c r="F187" s="274" t="s">
        <v>167</v>
      </c>
      <c r="G187" s="272"/>
      <c r="H187" s="275">
        <v>72.099999999999994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149</v>
      </c>
      <c r="AU187" s="281" t="s">
        <v>82</v>
      </c>
      <c r="AV187" s="15" t="s">
        <v>147</v>
      </c>
      <c r="AW187" s="15" t="s">
        <v>30</v>
      </c>
      <c r="AX187" s="15" t="s">
        <v>78</v>
      </c>
      <c r="AY187" s="281" t="s">
        <v>140</v>
      </c>
    </row>
    <row r="188" s="2" customFormat="1" ht="16.5" customHeight="1">
      <c r="A188" s="39"/>
      <c r="B188" s="40"/>
      <c r="C188" s="282" t="s">
        <v>224</v>
      </c>
      <c r="D188" s="282" t="s">
        <v>169</v>
      </c>
      <c r="E188" s="283" t="s">
        <v>363</v>
      </c>
      <c r="F188" s="284" t="s">
        <v>364</v>
      </c>
      <c r="G188" s="285" t="s">
        <v>160</v>
      </c>
      <c r="H188" s="286">
        <v>73.542000000000002</v>
      </c>
      <c r="I188" s="287"/>
      <c r="J188" s="288">
        <f>ROUND(I188*H188,2)</f>
        <v>0</v>
      </c>
      <c r="K188" s="284" t="s">
        <v>153</v>
      </c>
      <c r="L188" s="289"/>
      <c r="M188" s="290" t="s">
        <v>1</v>
      </c>
      <c r="N188" s="291" t="s">
        <v>38</v>
      </c>
      <c r="O188" s="92"/>
      <c r="P188" s="244">
        <f>O188*H188</f>
        <v>0</v>
      </c>
      <c r="Q188" s="244">
        <v>0.056000000000000001</v>
      </c>
      <c r="R188" s="244">
        <f>Q188*H188</f>
        <v>4.1183519999999998</v>
      </c>
      <c r="S188" s="244">
        <v>0</v>
      </c>
      <c r="T188" s="24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6" t="s">
        <v>172</v>
      </c>
      <c r="AT188" s="246" t="s">
        <v>169</v>
      </c>
      <c r="AU188" s="246" t="s">
        <v>82</v>
      </c>
      <c r="AY188" s="18" t="s">
        <v>140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8" t="s">
        <v>78</v>
      </c>
      <c r="BK188" s="247">
        <f>ROUND(I188*H188,2)</f>
        <v>0</v>
      </c>
      <c r="BL188" s="18" t="s">
        <v>147</v>
      </c>
      <c r="BM188" s="246" t="s">
        <v>365</v>
      </c>
    </row>
    <row r="189" s="13" customFormat="1">
      <c r="A189" s="13"/>
      <c r="B189" s="248"/>
      <c r="C189" s="249"/>
      <c r="D189" s="250" t="s">
        <v>149</v>
      </c>
      <c r="E189" s="249"/>
      <c r="F189" s="252" t="s">
        <v>366</v>
      </c>
      <c r="G189" s="249"/>
      <c r="H189" s="253">
        <v>73.542000000000002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149</v>
      </c>
      <c r="AU189" s="259" t="s">
        <v>82</v>
      </c>
      <c r="AV189" s="13" t="s">
        <v>82</v>
      </c>
      <c r="AW189" s="13" t="s">
        <v>4</v>
      </c>
      <c r="AX189" s="13" t="s">
        <v>78</v>
      </c>
      <c r="AY189" s="259" t="s">
        <v>140</v>
      </c>
    </row>
    <row r="190" s="2" customFormat="1" ht="24.15" customHeight="1">
      <c r="A190" s="39"/>
      <c r="B190" s="40"/>
      <c r="C190" s="235" t="s">
        <v>228</v>
      </c>
      <c r="D190" s="235" t="s">
        <v>143</v>
      </c>
      <c r="E190" s="236" t="s">
        <v>367</v>
      </c>
      <c r="F190" s="237" t="s">
        <v>368</v>
      </c>
      <c r="G190" s="238" t="s">
        <v>314</v>
      </c>
      <c r="H190" s="239">
        <v>4.3259999999999996</v>
      </c>
      <c r="I190" s="240"/>
      <c r="J190" s="241">
        <f>ROUND(I190*H190,2)</f>
        <v>0</v>
      </c>
      <c r="K190" s="237" t="s">
        <v>153</v>
      </c>
      <c r="L190" s="45"/>
      <c r="M190" s="242" t="s">
        <v>1</v>
      </c>
      <c r="N190" s="243" t="s">
        <v>38</v>
      </c>
      <c r="O190" s="92"/>
      <c r="P190" s="244">
        <f>O190*H190</f>
        <v>0</v>
      </c>
      <c r="Q190" s="244">
        <v>2.2563399999999998</v>
      </c>
      <c r="R190" s="244">
        <f>Q190*H190</f>
        <v>9.760926839999998</v>
      </c>
      <c r="S190" s="244">
        <v>0</v>
      </c>
      <c r="T190" s="24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6" t="s">
        <v>147</v>
      </c>
      <c r="AT190" s="246" t="s">
        <v>143</v>
      </c>
      <c r="AU190" s="246" t="s">
        <v>82</v>
      </c>
      <c r="AY190" s="18" t="s">
        <v>140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8" t="s">
        <v>78</v>
      </c>
      <c r="BK190" s="247">
        <f>ROUND(I190*H190,2)</f>
        <v>0</v>
      </c>
      <c r="BL190" s="18" t="s">
        <v>147</v>
      </c>
      <c r="BM190" s="246" t="s">
        <v>369</v>
      </c>
    </row>
    <row r="191" s="13" customFormat="1">
      <c r="A191" s="13"/>
      <c r="B191" s="248"/>
      <c r="C191" s="249"/>
      <c r="D191" s="250" t="s">
        <v>149</v>
      </c>
      <c r="E191" s="251" t="s">
        <v>1</v>
      </c>
      <c r="F191" s="252" t="s">
        <v>370</v>
      </c>
      <c r="G191" s="249"/>
      <c r="H191" s="253">
        <v>4.3259999999999996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149</v>
      </c>
      <c r="AU191" s="259" t="s">
        <v>82</v>
      </c>
      <c r="AV191" s="13" t="s">
        <v>82</v>
      </c>
      <c r="AW191" s="13" t="s">
        <v>30</v>
      </c>
      <c r="AX191" s="13" t="s">
        <v>78</v>
      </c>
      <c r="AY191" s="259" t="s">
        <v>140</v>
      </c>
    </row>
    <row r="192" s="2" customFormat="1" ht="24.15" customHeight="1">
      <c r="A192" s="39"/>
      <c r="B192" s="40"/>
      <c r="C192" s="235" t="s">
        <v>233</v>
      </c>
      <c r="D192" s="235" t="s">
        <v>143</v>
      </c>
      <c r="E192" s="236" t="s">
        <v>371</v>
      </c>
      <c r="F192" s="237" t="s">
        <v>372</v>
      </c>
      <c r="G192" s="238" t="s">
        <v>314</v>
      </c>
      <c r="H192" s="239">
        <v>9.2050000000000001</v>
      </c>
      <c r="I192" s="240"/>
      <c r="J192" s="241">
        <f>ROUND(I192*H192,2)</f>
        <v>0</v>
      </c>
      <c r="K192" s="237" t="s">
        <v>242</v>
      </c>
      <c r="L192" s="45"/>
      <c r="M192" s="242" t="s">
        <v>1</v>
      </c>
      <c r="N192" s="243" t="s">
        <v>38</v>
      </c>
      <c r="O192" s="92"/>
      <c r="P192" s="244">
        <f>O192*H192</f>
        <v>0</v>
      </c>
      <c r="Q192" s="244">
        <v>0</v>
      </c>
      <c r="R192" s="244">
        <f>Q192*H192</f>
        <v>0</v>
      </c>
      <c r="S192" s="244">
        <v>2.2000000000000002</v>
      </c>
      <c r="T192" s="245">
        <f>S192*H192</f>
        <v>20.251000000000001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6" t="s">
        <v>147</v>
      </c>
      <c r="AT192" s="246" t="s">
        <v>143</v>
      </c>
      <c r="AU192" s="246" t="s">
        <v>82</v>
      </c>
      <c r="AY192" s="18" t="s">
        <v>140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8" t="s">
        <v>78</v>
      </c>
      <c r="BK192" s="247">
        <f>ROUND(I192*H192,2)</f>
        <v>0</v>
      </c>
      <c r="BL192" s="18" t="s">
        <v>147</v>
      </c>
      <c r="BM192" s="246" t="s">
        <v>373</v>
      </c>
    </row>
    <row r="193" s="13" customFormat="1">
      <c r="A193" s="13"/>
      <c r="B193" s="248"/>
      <c r="C193" s="249"/>
      <c r="D193" s="250" t="s">
        <v>149</v>
      </c>
      <c r="E193" s="251" t="s">
        <v>1</v>
      </c>
      <c r="F193" s="252" t="s">
        <v>374</v>
      </c>
      <c r="G193" s="249"/>
      <c r="H193" s="253">
        <v>6.4000000000000004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149</v>
      </c>
      <c r="AU193" s="259" t="s">
        <v>82</v>
      </c>
      <c r="AV193" s="13" t="s">
        <v>82</v>
      </c>
      <c r="AW193" s="13" t="s">
        <v>30</v>
      </c>
      <c r="AX193" s="13" t="s">
        <v>73</v>
      </c>
      <c r="AY193" s="259" t="s">
        <v>140</v>
      </c>
    </row>
    <row r="194" s="13" customFormat="1">
      <c r="A194" s="13"/>
      <c r="B194" s="248"/>
      <c r="C194" s="249"/>
      <c r="D194" s="250" t="s">
        <v>149</v>
      </c>
      <c r="E194" s="251" t="s">
        <v>1</v>
      </c>
      <c r="F194" s="252" t="s">
        <v>375</v>
      </c>
      <c r="G194" s="249"/>
      <c r="H194" s="253">
        <v>2.8050000000000002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149</v>
      </c>
      <c r="AU194" s="259" t="s">
        <v>82</v>
      </c>
      <c r="AV194" s="13" t="s">
        <v>82</v>
      </c>
      <c r="AW194" s="13" t="s">
        <v>30</v>
      </c>
      <c r="AX194" s="13" t="s">
        <v>73</v>
      </c>
      <c r="AY194" s="259" t="s">
        <v>140</v>
      </c>
    </row>
    <row r="195" s="15" customFormat="1">
      <c r="A195" s="15"/>
      <c r="B195" s="271"/>
      <c r="C195" s="272"/>
      <c r="D195" s="250" t="s">
        <v>149</v>
      </c>
      <c r="E195" s="273" t="s">
        <v>1</v>
      </c>
      <c r="F195" s="274" t="s">
        <v>167</v>
      </c>
      <c r="G195" s="272"/>
      <c r="H195" s="275">
        <v>9.2050000000000001</v>
      </c>
      <c r="I195" s="276"/>
      <c r="J195" s="272"/>
      <c r="K195" s="272"/>
      <c r="L195" s="277"/>
      <c r="M195" s="278"/>
      <c r="N195" s="279"/>
      <c r="O195" s="279"/>
      <c r="P195" s="279"/>
      <c r="Q195" s="279"/>
      <c r="R195" s="279"/>
      <c r="S195" s="279"/>
      <c r="T195" s="28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1" t="s">
        <v>149</v>
      </c>
      <c r="AU195" s="281" t="s">
        <v>82</v>
      </c>
      <c r="AV195" s="15" t="s">
        <v>147</v>
      </c>
      <c r="AW195" s="15" t="s">
        <v>30</v>
      </c>
      <c r="AX195" s="15" t="s">
        <v>78</v>
      </c>
      <c r="AY195" s="281" t="s">
        <v>140</v>
      </c>
    </row>
    <row r="196" s="12" customFormat="1" ht="22.8" customHeight="1">
      <c r="A196" s="12"/>
      <c r="B196" s="219"/>
      <c r="C196" s="220"/>
      <c r="D196" s="221" t="s">
        <v>72</v>
      </c>
      <c r="E196" s="233" t="s">
        <v>217</v>
      </c>
      <c r="F196" s="233" t="s">
        <v>218</v>
      </c>
      <c r="G196" s="220"/>
      <c r="H196" s="220"/>
      <c r="I196" s="223"/>
      <c r="J196" s="234">
        <f>BK196</f>
        <v>0</v>
      </c>
      <c r="K196" s="220"/>
      <c r="L196" s="225"/>
      <c r="M196" s="226"/>
      <c r="N196" s="227"/>
      <c r="O196" s="227"/>
      <c r="P196" s="228">
        <f>SUM(P197:P201)</f>
        <v>0</v>
      </c>
      <c r="Q196" s="227"/>
      <c r="R196" s="228">
        <f>SUM(R197:R201)</f>
        <v>0</v>
      </c>
      <c r="S196" s="227"/>
      <c r="T196" s="229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0" t="s">
        <v>78</v>
      </c>
      <c r="AT196" s="231" t="s">
        <v>72</v>
      </c>
      <c r="AU196" s="231" t="s">
        <v>78</v>
      </c>
      <c r="AY196" s="230" t="s">
        <v>140</v>
      </c>
      <c r="BK196" s="232">
        <f>SUM(BK197:BK201)</f>
        <v>0</v>
      </c>
    </row>
    <row r="197" s="2" customFormat="1" ht="37.8" customHeight="1">
      <c r="A197" s="39"/>
      <c r="B197" s="40"/>
      <c r="C197" s="235" t="s">
        <v>239</v>
      </c>
      <c r="D197" s="235" t="s">
        <v>143</v>
      </c>
      <c r="E197" s="236" t="s">
        <v>220</v>
      </c>
      <c r="F197" s="237" t="s">
        <v>221</v>
      </c>
      <c r="G197" s="238" t="s">
        <v>222</v>
      </c>
      <c r="H197" s="239">
        <v>36.520000000000003</v>
      </c>
      <c r="I197" s="240"/>
      <c r="J197" s="241">
        <f>ROUND(I197*H197,2)</f>
        <v>0</v>
      </c>
      <c r="K197" s="237" t="s">
        <v>146</v>
      </c>
      <c r="L197" s="45"/>
      <c r="M197" s="242" t="s">
        <v>1</v>
      </c>
      <c r="N197" s="243" t="s">
        <v>38</v>
      </c>
      <c r="O197" s="92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6" t="s">
        <v>147</v>
      </c>
      <c r="AT197" s="246" t="s">
        <v>143</v>
      </c>
      <c r="AU197" s="246" t="s">
        <v>82</v>
      </c>
      <c r="AY197" s="18" t="s">
        <v>140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8" t="s">
        <v>78</v>
      </c>
      <c r="BK197" s="247">
        <f>ROUND(I197*H197,2)</f>
        <v>0</v>
      </c>
      <c r="BL197" s="18" t="s">
        <v>147</v>
      </c>
      <c r="BM197" s="246" t="s">
        <v>376</v>
      </c>
    </row>
    <row r="198" s="2" customFormat="1" ht="33" customHeight="1">
      <c r="A198" s="39"/>
      <c r="B198" s="40"/>
      <c r="C198" s="235" t="s">
        <v>248</v>
      </c>
      <c r="D198" s="235" t="s">
        <v>143</v>
      </c>
      <c r="E198" s="236" t="s">
        <v>225</v>
      </c>
      <c r="F198" s="237" t="s">
        <v>226</v>
      </c>
      <c r="G198" s="238" t="s">
        <v>222</v>
      </c>
      <c r="H198" s="239">
        <v>36.520000000000003</v>
      </c>
      <c r="I198" s="240"/>
      <c r="J198" s="241">
        <f>ROUND(I198*H198,2)</f>
        <v>0</v>
      </c>
      <c r="K198" s="237" t="s">
        <v>146</v>
      </c>
      <c r="L198" s="45"/>
      <c r="M198" s="242" t="s">
        <v>1</v>
      </c>
      <c r="N198" s="243" t="s">
        <v>38</v>
      </c>
      <c r="O198" s="92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6" t="s">
        <v>147</v>
      </c>
      <c r="AT198" s="246" t="s">
        <v>143</v>
      </c>
      <c r="AU198" s="246" t="s">
        <v>82</v>
      </c>
      <c r="AY198" s="18" t="s">
        <v>140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8" t="s">
        <v>78</v>
      </c>
      <c r="BK198" s="247">
        <f>ROUND(I198*H198,2)</f>
        <v>0</v>
      </c>
      <c r="BL198" s="18" t="s">
        <v>147</v>
      </c>
      <c r="BM198" s="246" t="s">
        <v>377</v>
      </c>
    </row>
    <row r="199" s="2" customFormat="1" ht="44.25" customHeight="1">
      <c r="A199" s="39"/>
      <c r="B199" s="40"/>
      <c r="C199" s="235" t="s">
        <v>7</v>
      </c>
      <c r="D199" s="235" t="s">
        <v>143</v>
      </c>
      <c r="E199" s="236" t="s">
        <v>229</v>
      </c>
      <c r="F199" s="237" t="s">
        <v>230</v>
      </c>
      <c r="G199" s="238" t="s">
        <v>222</v>
      </c>
      <c r="H199" s="239">
        <v>547.79999999999995</v>
      </c>
      <c r="I199" s="240"/>
      <c r="J199" s="241">
        <f>ROUND(I199*H199,2)</f>
        <v>0</v>
      </c>
      <c r="K199" s="237" t="s">
        <v>146</v>
      </c>
      <c r="L199" s="45"/>
      <c r="M199" s="242" t="s">
        <v>1</v>
      </c>
      <c r="N199" s="243" t="s">
        <v>38</v>
      </c>
      <c r="O199" s="92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6" t="s">
        <v>147</v>
      </c>
      <c r="AT199" s="246" t="s">
        <v>143</v>
      </c>
      <c r="AU199" s="246" t="s">
        <v>82</v>
      </c>
      <c r="AY199" s="18" t="s">
        <v>140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8" t="s">
        <v>78</v>
      </c>
      <c r="BK199" s="247">
        <f>ROUND(I199*H199,2)</f>
        <v>0</v>
      </c>
      <c r="BL199" s="18" t="s">
        <v>147</v>
      </c>
      <c r="BM199" s="246" t="s">
        <v>378</v>
      </c>
    </row>
    <row r="200" s="13" customFormat="1">
      <c r="A200" s="13"/>
      <c r="B200" s="248"/>
      <c r="C200" s="249"/>
      <c r="D200" s="250" t="s">
        <v>149</v>
      </c>
      <c r="E200" s="249"/>
      <c r="F200" s="252" t="s">
        <v>379</v>
      </c>
      <c r="G200" s="249"/>
      <c r="H200" s="253">
        <v>547.79999999999995</v>
      </c>
      <c r="I200" s="254"/>
      <c r="J200" s="249"/>
      <c r="K200" s="249"/>
      <c r="L200" s="255"/>
      <c r="M200" s="256"/>
      <c r="N200" s="257"/>
      <c r="O200" s="257"/>
      <c r="P200" s="257"/>
      <c r="Q200" s="257"/>
      <c r="R200" s="257"/>
      <c r="S200" s="257"/>
      <c r="T200" s="25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9" t="s">
        <v>149</v>
      </c>
      <c r="AU200" s="259" t="s">
        <v>82</v>
      </c>
      <c r="AV200" s="13" t="s">
        <v>82</v>
      </c>
      <c r="AW200" s="13" t="s">
        <v>4</v>
      </c>
      <c r="AX200" s="13" t="s">
        <v>78</v>
      </c>
      <c r="AY200" s="259" t="s">
        <v>140</v>
      </c>
    </row>
    <row r="201" s="2" customFormat="1" ht="49.05" customHeight="1">
      <c r="A201" s="39"/>
      <c r="B201" s="40"/>
      <c r="C201" s="235" t="s">
        <v>257</v>
      </c>
      <c r="D201" s="235" t="s">
        <v>143</v>
      </c>
      <c r="E201" s="236" t="s">
        <v>234</v>
      </c>
      <c r="F201" s="237" t="s">
        <v>235</v>
      </c>
      <c r="G201" s="238" t="s">
        <v>222</v>
      </c>
      <c r="H201" s="239">
        <v>36.520000000000003</v>
      </c>
      <c r="I201" s="240"/>
      <c r="J201" s="241">
        <f>ROUND(I201*H201,2)</f>
        <v>0</v>
      </c>
      <c r="K201" s="237" t="s">
        <v>146</v>
      </c>
      <c r="L201" s="45"/>
      <c r="M201" s="242" t="s">
        <v>1</v>
      </c>
      <c r="N201" s="243" t="s">
        <v>38</v>
      </c>
      <c r="O201" s="92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6" t="s">
        <v>147</v>
      </c>
      <c r="AT201" s="246" t="s">
        <v>143</v>
      </c>
      <c r="AU201" s="246" t="s">
        <v>82</v>
      </c>
      <c r="AY201" s="18" t="s">
        <v>140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8" t="s">
        <v>78</v>
      </c>
      <c r="BK201" s="247">
        <f>ROUND(I201*H201,2)</f>
        <v>0</v>
      </c>
      <c r="BL201" s="18" t="s">
        <v>147</v>
      </c>
      <c r="BM201" s="246" t="s">
        <v>380</v>
      </c>
    </row>
    <row r="202" s="12" customFormat="1" ht="22.8" customHeight="1">
      <c r="A202" s="12"/>
      <c r="B202" s="219"/>
      <c r="C202" s="220"/>
      <c r="D202" s="221" t="s">
        <v>72</v>
      </c>
      <c r="E202" s="233" t="s">
        <v>237</v>
      </c>
      <c r="F202" s="233" t="s">
        <v>238</v>
      </c>
      <c r="G202" s="220"/>
      <c r="H202" s="220"/>
      <c r="I202" s="223"/>
      <c r="J202" s="234">
        <f>BK202</f>
        <v>0</v>
      </c>
      <c r="K202" s="220"/>
      <c r="L202" s="225"/>
      <c r="M202" s="226"/>
      <c r="N202" s="227"/>
      <c r="O202" s="227"/>
      <c r="P202" s="228">
        <f>P203</f>
        <v>0</v>
      </c>
      <c r="Q202" s="227"/>
      <c r="R202" s="228">
        <f>R203</f>
        <v>0</v>
      </c>
      <c r="S202" s="227"/>
      <c r="T202" s="229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0" t="s">
        <v>78</v>
      </c>
      <c r="AT202" s="231" t="s">
        <v>72</v>
      </c>
      <c r="AU202" s="231" t="s">
        <v>78</v>
      </c>
      <c r="AY202" s="230" t="s">
        <v>140</v>
      </c>
      <c r="BK202" s="232">
        <f>BK203</f>
        <v>0</v>
      </c>
    </row>
    <row r="203" s="2" customFormat="1" ht="44.25" customHeight="1">
      <c r="A203" s="39"/>
      <c r="B203" s="40"/>
      <c r="C203" s="235" t="s">
        <v>262</v>
      </c>
      <c r="D203" s="235" t="s">
        <v>143</v>
      </c>
      <c r="E203" s="236" t="s">
        <v>381</v>
      </c>
      <c r="F203" s="237" t="s">
        <v>382</v>
      </c>
      <c r="G203" s="238" t="s">
        <v>222</v>
      </c>
      <c r="H203" s="239">
        <v>81.653999999999996</v>
      </c>
      <c r="I203" s="240"/>
      <c r="J203" s="241">
        <f>ROUND(I203*H203,2)</f>
        <v>0</v>
      </c>
      <c r="K203" s="237" t="s">
        <v>153</v>
      </c>
      <c r="L203" s="45"/>
      <c r="M203" s="242" t="s">
        <v>1</v>
      </c>
      <c r="N203" s="243" t="s">
        <v>38</v>
      </c>
      <c r="O203" s="92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6" t="s">
        <v>147</v>
      </c>
      <c r="AT203" s="246" t="s">
        <v>143</v>
      </c>
      <c r="AU203" s="246" t="s">
        <v>82</v>
      </c>
      <c r="AY203" s="18" t="s">
        <v>140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8" t="s">
        <v>78</v>
      </c>
      <c r="BK203" s="247">
        <f>ROUND(I203*H203,2)</f>
        <v>0</v>
      </c>
      <c r="BL203" s="18" t="s">
        <v>147</v>
      </c>
      <c r="BM203" s="246" t="s">
        <v>383</v>
      </c>
    </row>
    <row r="204" s="12" customFormat="1" ht="25.92" customHeight="1">
      <c r="A204" s="12"/>
      <c r="B204" s="219"/>
      <c r="C204" s="220"/>
      <c r="D204" s="221" t="s">
        <v>72</v>
      </c>
      <c r="E204" s="222" t="s">
        <v>244</v>
      </c>
      <c r="F204" s="222" t="s">
        <v>245</v>
      </c>
      <c r="G204" s="220"/>
      <c r="H204" s="220"/>
      <c r="I204" s="223"/>
      <c r="J204" s="224">
        <f>BK204</f>
        <v>0</v>
      </c>
      <c r="K204" s="220"/>
      <c r="L204" s="225"/>
      <c r="M204" s="226"/>
      <c r="N204" s="227"/>
      <c r="O204" s="227"/>
      <c r="P204" s="228">
        <f>P205</f>
        <v>0</v>
      </c>
      <c r="Q204" s="227"/>
      <c r="R204" s="228">
        <f>R205</f>
        <v>0.00046000000000000001</v>
      </c>
      <c r="S204" s="227"/>
      <c r="T204" s="22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0" t="s">
        <v>82</v>
      </c>
      <c r="AT204" s="231" t="s">
        <v>72</v>
      </c>
      <c r="AU204" s="231" t="s">
        <v>73</v>
      </c>
      <c r="AY204" s="230" t="s">
        <v>140</v>
      </c>
      <c r="BK204" s="232">
        <f>BK205</f>
        <v>0</v>
      </c>
    </row>
    <row r="205" s="12" customFormat="1" ht="22.8" customHeight="1">
      <c r="A205" s="12"/>
      <c r="B205" s="219"/>
      <c r="C205" s="220"/>
      <c r="D205" s="221" t="s">
        <v>72</v>
      </c>
      <c r="E205" s="233" t="s">
        <v>246</v>
      </c>
      <c r="F205" s="233" t="s">
        <v>247</v>
      </c>
      <c r="G205" s="220"/>
      <c r="H205" s="220"/>
      <c r="I205" s="223"/>
      <c r="J205" s="234">
        <f>BK205</f>
        <v>0</v>
      </c>
      <c r="K205" s="220"/>
      <c r="L205" s="225"/>
      <c r="M205" s="226"/>
      <c r="N205" s="227"/>
      <c r="O205" s="227"/>
      <c r="P205" s="228">
        <f>SUM(P206:P208)</f>
        <v>0</v>
      </c>
      <c r="Q205" s="227"/>
      <c r="R205" s="228">
        <f>SUM(R206:R208)</f>
        <v>0.00046000000000000001</v>
      </c>
      <c r="S205" s="227"/>
      <c r="T205" s="22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0" t="s">
        <v>82</v>
      </c>
      <c r="AT205" s="231" t="s">
        <v>72</v>
      </c>
      <c r="AU205" s="231" t="s">
        <v>78</v>
      </c>
      <c r="AY205" s="230" t="s">
        <v>140</v>
      </c>
      <c r="BK205" s="232">
        <f>SUM(BK206:BK208)</f>
        <v>0</v>
      </c>
    </row>
    <row r="206" s="2" customFormat="1" ht="21.75" customHeight="1">
      <c r="A206" s="39"/>
      <c r="B206" s="40"/>
      <c r="C206" s="235" t="s">
        <v>268</v>
      </c>
      <c r="D206" s="235" t="s">
        <v>143</v>
      </c>
      <c r="E206" s="236" t="s">
        <v>263</v>
      </c>
      <c r="F206" s="237" t="s">
        <v>264</v>
      </c>
      <c r="G206" s="238" t="s">
        <v>265</v>
      </c>
      <c r="H206" s="239">
        <v>2</v>
      </c>
      <c r="I206" s="240"/>
      <c r="J206" s="241">
        <f>ROUND(I206*H206,2)</f>
        <v>0</v>
      </c>
      <c r="K206" s="237" t="s">
        <v>153</v>
      </c>
      <c r="L206" s="45"/>
      <c r="M206" s="242" t="s">
        <v>1</v>
      </c>
      <c r="N206" s="243" t="s">
        <v>38</v>
      </c>
      <c r="O206" s="92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6" t="s">
        <v>224</v>
      </c>
      <c r="AT206" s="246" t="s">
        <v>143</v>
      </c>
      <c r="AU206" s="246" t="s">
        <v>82</v>
      </c>
      <c r="AY206" s="18" t="s">
        <v>140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8" t="s">
        <v>78</v>
      </c>
      <c r="BK206" s="247">
        <f>ROUND(I206*H206,2)</f>
        <v>0</v>
      </c>
      <c r="BL206" s="18" t="s">
        <v>224</v>
      </c>
      <c r="BM206" s="246" t="s">
        <v>384</v>
      </c>
    </row>
    <row r="207" s="13" customFormat="1">
      <c r="A207" s="13"/>
      <c r="B207" s="248"/>
      <c r="C207" s="249"/>
      <c r="D207" s="250" t="s">
        <v>149</v>
      </c>
      <c r="E207" s="251" t="s">
        <v>1</v>
      </c>
      <c r="F207" s="252" t="s">
        <v>267</v>
      </c>
      <c r="G207" s="249"/>
      <c r="H207" s="253">
        <v>2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149</v>
      </c>
      <c r="AU207" s="259" t="s">
        <v>82</v>
      </c>
      <c r="AV207" s="13" t="s">
        <v>82</v>
      </c>
      <c r="AW207" s="13" t="s">
        <v>30</v>
      </c>
      <c r="AX207" s="13" t="s">
        <v>78</v>
      </c>
      <c r="AY207" s="259" t="s">
        <v>140</v>
      </c>
    </row>
    <row r="208" s="2" customFormat="1" ht="16.5" customHeight="1">
      <c r="A208" s="39"/>
      <c r="B208" s="40"/>
      <c r="C208" s="282" t="s">
        <v>272</v>
      </c>
      <c r="D208" s="282" t="s">
        <v>169</v>
      </c>
      <c r="E208" s="283" t="s">
        <v>269</v>
      </c>
      <c r="F208" s="284" t="s">
        <v>270</v>
      </c>
      <c r="G208" s="285" t="s">
        <v>265</v>
      </c>
      <c r="H208" s="286">
        <v>2</v>
      </c>
      <c r="I208" s="287"/>
      <c r="J208" s="288">
        <f>ROUND(I208*H208,2)</f>
        <v>0</v>
      </c>
      <c r="K208" s="284" t="s">
        <v>153</v>
      </c>
      <c r="L208" s="289"/>
      <c r="M208" s="290" t="s">
        <v>1</v>
      </c>
      <c r="N208" s="291" t="s">
        <v>38</v>
      </c>
      <c r="O208" s="92"/>
      <c r="P208" s="244">
        <f>O208*H208</f>
        <v>0</v>
      </c>
      <c r="Q208" s="244">
        <v>0.00023000000000000001</v>
      </c>
      <c r="R208" s="244">
        <f>Q208*H208</f>
        <v>0.00046000000000000001</v>
      </c>
      <c r="S208" s="244">
        <v>0</v>
      </c>
      <c r="T208" s="24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6" t="s">
        <v>260</v>
      </c>
      <c r="AT208" s="246" t="s">
        <v>169</v>
      </c>
      <c r="AU208" s="246" t="s">
        <v>82</v>
      </c>
      <c r="AY208" s="18" t="s">
        <v>140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8" t="s">
        <v>78</v>
      </c>
      <c r="BK208" s="247">
        <f>ROUND(I208*H208,2)</f>
        <v>0</v>
      </c>
      <c r="BL208" s="18" t="s">
        <v>224</v>
      </c>
      <c r="BM208" s="246" t="s">
        <v>385</v>
      </c>
    </row>
    <row r="209" s="12" customFormat="1" ht="25.92" customHeight="1">
      <c r="A209" s="12"/>
      <c r="B209" s="219"/>
      <c r="C209" s="220"/>
      <c r="D209" s="221" t="s">
        <v>72</v>
      </c>
      <c r="E209" s="222" t="s">
        <v>286</v>
      </c>
      <c r="F209" s="222" t="s">
        <v>287</v>
      </c>
      <c r="G209" s="220"/>
      <c r="H209" s="220"/>
      <c r="I209" s="223"/>
      <c r="J209" s="224">
        <f>BK209</f>
        <v>0</v>
      </c>
      <c r="K209" s="220"/>
      <c r="L209" s="225"/>
      <c r="M209" s="226"/>
      <c r="N209" s="227"/>
      <c r="O209" s="227"/>
      <c r="P209" s="228">
        <f>P210</f>
        <v>0</v>
      </c>
      <c r="Q209" s="227"/>
      <c r="R209" s="228">
        <f>R210</f>
        <v>0</v>
      </c>
      <c r="S209" s="227"/>
      <c r="T209" s="22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0" t="s">
        <v>147</v>
      </c>
      <c r="AT209" s="231" t="s">
        <v>72</v>
      </c>
      <c r="AU209" s="231" t="s">
        <v>73</v>
      </c>
      <c r="AY209" s="230" t="s">
        <v>140</v>
      </c>
      <c r="BK209" s="232">
        <f>BK210</f>
        <v>0</v>
      </c>
    </row>
    <row r="210" s="2" customFormat="1" ht="24.15" customHeight="1">
      <c r="A210" s="39"/>
      <c r="B210" s="40"/>
      <c r="C210" s="235" t="s">
        <v>278</v>
      </c>
      <c r="D210" s="235" t="s">
        <v>143</v>
      </c>
      <c r="E210" s="236" t="s">
        <v>289</v>
      </c>
      <c r="F210" s="237" t="s">
        <v>290</v>
      </c>
      <c r="G210" s="238" t="s">
        <v>291</v>
      </c>
      <c r="H210" s="239">
        <v>80</v>
      </c>
      <c r="I210" s="240"/>
      <c r="J210" s="241">
        <f>ROUND(I210*H210,2)</f>
        <v>0</v>
      </c>
      <c r="K210" s="237" t="s">
        <v>153</v>
      </c>
      <c r="L210" s="45"/>
      <c r="M210" s="292" t="s">
        <v>1</v>
      </c>
      <c r="N210" s="293" t="s">
        <v>38</v>
      </c>
      <c r="O210" s="294"/>
      <c r="P210" s="295">
        <f>O210*H210</f>
        <v>0</v>
      </c>
      <c r="Q210" s="295">
        <v>0</v>
      </c>
      <c r="R210" s="295">
        <f>Q210*H210</f>
        <v>0</v>
      </c>
      <c r="S210" s="295">
        <v>0</v>
      </c>
      <c r="T210" s="29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6" t="s">
        <v>292</v>
      </c>
      <c r="AT210" s="246" t="s">
        <v>143</v>
      </c>
      <c r="AU210" s="246" t="s">
        <v>78</v>
      </c>
      <c r="AY210" s="18" t="s">
        <v>140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8" t="s">
        <v>78</v>
      </c>
      <c r="BK210" s="247">
        <f>ROUND(I210*H210,2)</f>
        <v>0</v>
      </c>
      <c r="BL210" s="18" t="s">
        <v>292</v>
      </c>
      <c r="BM210" s="246" t="s">
        <v>386</v>
      </c>
    </row>
    <row r="211" s="2" customFormat="1" ht="6.96" customHeight="1">
      <c r="A211" s="39"/>
      <c r="B211" s="67"/>
      <c r="C211" s="68"/>
      <c r="D211" s="68"/>
      <c r="E211" s="68"/>
      <c r="F211" s="68"/>
      <c r="G211" s="68"/>
      <c r="H211" s="68"/>
      <c r="I211" s="68"/>
      <c r="J211" s="68"/>
      <c r="K211" s="68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JPKVc1hZFtdQhjhqug3kpuAraj5wSm1Tjgwzjn0y9hHaoF19SwVz6RXtkyAZLYZh74A2QGTq7soxR3ND34P2aw==" hashValue="VbfDpoVhqHLhotw2sZpPDKioZY0w+BvT9/QhqtX25vfRh7eWVOZ9x/KIi7JdmompvbdgKxB8ksxaHj+5yYcKdQ==" algorithmName="SHA-512" password="CC35"/>
  <autoFilter ref="C135:K210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387</v>
      </c>
      <c r="H4" s="21"/>
    </row>
    <row r="5" s="1" customFormat="1" ht="12" customHeight="1">
      <c r="B5" s="21"/>
      <c r="C5" s="307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8" t="s">
        <v>16</v>
      </c>
      <c r="D6" s="309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24. 7. 2025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8"/>
      <c r="B9" s="310"/>
      <c r="C9" s="311" t="s">
        <v>54</v>
      </c>
      <c r="D9" s="312" t="s">
        <v>55</v>
      </c>
      <c r="E9" s="312" t="s">
        <v>127</v>
      </c>
      <c r="F9" s="313" t="s">
        <v>388</v>
      </c>
      <c r="G9" s="208"/>
      <c r="H9" s="310"/>
    </row>
    <row r="10" s="2" customFormat="1" ht="26.4" customHeight="1">
      <c r="A10" s="39"/>
      <c r="B10" s="45"/>
      <c r="C10" s="314" t="s">
        <v>78</v>
      </c>
      <c r="D10" s="314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315" t="s">
        <v>85</v>
      </c>
      <c r="D11" s="316" t="s">
        <v>86</v>
      </c>
      <c r="E11" s="317" t="s">
        <v>87</v>
      </c>
      <c r="F11" s="318">
        <v>357.75</v>
      </c>
      <c r="G11" s="39"/>
      <c r="H11" s="45"/>
    </row>
    <row r="12" s="2" customFormat="1" ht="16.8" customHeight="1">
      <c r="A12" s="39"/>
      <c r="B12" s="45"/>
      <c r="C12" s="319" t="s">
        <v>1</v>
      </c>
      <c r="D12" s="319" t="s">
        <v>389</v>
      </c>
      <c r="E12" s="18" t="s">
        <v>1</v>
      </c>
      <c r="F12" s="320">
        <v>225.99000000000001</v>
      </c>
      <c r="G12" s="39"/>
      <c r="H12" s="45"/>
    </row>
    <row r="13" s="2" customFormat="1" ht="16.8" customHeight="1">
      <c r="A13" s="39"/>
      <c r="B13" s="45"/>
      <c r="C13" s="319" t="s">
        <v>1</v>
      </c>
      <c r="D13" s="319" t="s">
        <v>390</v>
      </c>
      <c r="E13" s="18" t="s">
        <v>1</v>
      </c>
      <c r="F13" s="320">
        <v>200.88</v>
      </c>
      <c r="G13" s="39"/>
      <c r="H13" s="45"/>
    </row>
    <row r="14" s="2" customFormat="1" ht="16.8" customHeight="1">
      <c r="A14" s="39"/>
      <c r="B14" s="45"/>
      <c r="C14" s="319" t="s">
        <v>1</v>
      </c>
      <c r="D14" s="319" t="s">
        <v>391</v>
      </c>
      <c r="E14" s="18" t="s">
        <v>1</v>
      </c>
      <c r="F14" s="320">
        <v>-69.120000000000005</v>
      </c>
      <c r="G14" s="39"/>
      <c r="H14" s="45"/>
    </row>
    <row r="15" s="2" customFormat="1" ht="16.8" customHeight="1">
      <c r="A15" s="39"/>
      <c r="B15" s="45"/>
      <c r="C15" s="319" t="s">
        <v>1</v>
      </c>
      <c r="D15" s="319" t="s">
        <v>167</v>
      </c>
      <c r="E15" s="18" t="s">
        <v>1</v>
      </c>
      <c r="F15" s="320">
        <v>357.75</v>
      </c>
      <c r="G15" s="39"/>
      <c r="H15" s="45"/>
    </row>
    <row r="16" s="2" customFormat="1" ht="16.8" customHeight="1">
      <c r="A16" s="39"/>
      <c r="B16" s="45"/>
      <c r="C16" s="321" t="s">
        <v>392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19" t="s">
        <v>151</v>
      </c>
      <c r="D17" s="319" t="s">
        <v>393</v>
      </c>
      <c r="E17" s="18" t="s">
        <v>87</v>
      </c>
      <c r="F17" s="320">
        <v>357.75</v>
      </c>
      <c r="G17" s="39"/>
      <c r="H17" s="45"/>
    </row>
    <row r="18" s="2" customFormat="1" ht="16.8" customHeight="1">
      <c r="A18" s="39"/>
      <c r="B18" s="45"/>
      <c r="C18" s="319" t="s">
        <v>189</v>
      </c>
      <c r="D18" s="319" t="s">
        <v>394</v>
      </c>
      <c r="E18" s="18" t="s">
        <v>87</v>
      </c>
      <c r="F18" s="320">
        <v>399.26999999999998</v>
      </c>
      <c r="G18" s="39"/>
      <c r="H18" s="45"/>
    </row>
    <row r="19" s="2" customFormat="1" ht="16.8" customHeight="1">
      <c r="A19" s="39"/>
      <c r="B19" s="45"/>
      <c r="C19" s="319" t="s">
        <v>279</v>
      </c>
      <c r="D19" s="319" t="s">
        <v>395</v>
      </c>
      <c r="E19" s="18" t="s">
        <v>87</v>
      </c>
      <c r="F19" s="320">
        <v>399.26999999999998</v>
      </c>
      <c r="G19" s="39"/>
      <c r="H19" s="45"/>
    </row>
    <row r="20" s="2" customFormat="1" ht="16.8" customHeight="1">
      <c r="A20" s="39"/>
      <c r="B20" s="45"/>
      <c r="C20" s="315" t="s">
        <v>94</v>
      </c>
      <c r="D20" s="316" t="s">
        <v>95</v>
      </c>
      <c r="E20" s="317" t="s">
        <v>87</v>
      </c>
      <c r="F20" s="318">
        <v>33.804000000000002</v>
      </c>
      <c r="G20" s="39"/>
      <c r="H20" s="45"/>
    </row>
    <row r="21" s="2" customFormat="1" ht="16.8" customHeight="1">
      <c r="A21" s="39"/>
      <c r="B21" s="45"/>
      <c r="C21" s="319" t="s">
        <v>1</v>
      </c>
      <c r="D21" s="319" t="s">
        <v>396</v>
      </c>
      <c r="E21" s="18" t="s">
        <v>1</v>
      </c>
      <c r="F21" s="320">
        <v>23.760000000000002</v>
      </c>
      <c r="G21" s="39"/>
      <c r="H21" s="45"/>
    </row>
    <row r="22" s="2" customFormat="1" ht="16.8" customHeight="1">
      <c r="A22" s="39"/>
      <c r="B22" s="45"/>
      <c r="C22" s="319" t="s">
        <v>1</v>
      </c>
      <c r="D22" s="319" t="s">
        <v>397</v>
      </c>
      <c r="E22" s="18" t="s">
        <v>1</v>
      </c>
      <c r="F22" s="320">
        <v>10.044000000000001</v>
      </c>
      <c r="G22" s="39"/>
      <c r="H22" s="45"/>
    </row>
    <row r="23" s="2" customFormat="1" ht="16.8" customHeight="1">
      <c r="A23" s="39"/>
      <c r="B23" s="45"/>
      <c r="C23" s="319" t="s">
        <v>1</v>
      </c>
      <c r="D23" s="319" t="s">
        <v>167</v>
      </c>
      <c r="E23" s="18" t="s">
        <v>1</v>
      </c>
      <c r="F23" s="320">
        <v>33.804000000000002</v>
      </c>
      <c r="G23" s="39"/>
      <c r="H23" s="45"/>
    </row>
    <row r="24" s="2" customFormat="1" ht="16.8" customHeight="1">
      <c r="A24" s="39"/>
      <c r="B24" s="45"/>
      <c r="C24" s="315" t="s">
        <v>90</v>
      </c>
      <c r="D24" s="316" t="s">
        <v>91</v>
      </c>
      <c r="E24" s="317" t="s">
        <v>87</v>
      </c>
      <c r="F24" s="318">
        <v>41.520000000000003</v>
      </c>
      <c r="G24" s="39"/>
      <c r="H24" s="45"/>
    </row>
    <row r="25" s="2" customFormat="1" ht="16.8" customHeight="1">
      <c r="A25" s="39"/>
      <c r="B25" s="45"/>
      <c r="C25" s="319" t="s">
        <v>1</v>
      </c>
      <c r="D25" s="319" t="s">
        <v>398</v>
      </c>
      <c r="E25" s="18" t="s">
        <v>1</v>
      </c>
      <c r="F25" s="320">
        <v>19.199999999999999</v>
      </c>
      <c r="G25" s="39"/>
      <c r="H25" s="45"/>
    </row>
    <row r="26" s="2" customFormat="1" ht="16.8" customHeight="1">
      <c r="A26" s="39"/>
      <c r="B26" s="45"/>
      <c r="C26" s="319" t="s">
        <v>1</v>
      </c>
      <c r="D26" s="319" t="s">
        <v>399</v>
      </c>
      <c r="E26" s="18" t="s">
        <v>1</v>
      </c>
      <c r="F26" s="320">
        <v>22.32</v>
      </c>
      <c r="G26" s="39"/>
      <c r="H26" s="45"/>
    </row>
    <row r="27" s="2" customFormat="1" ht="16.8" customHeight="1">
      <c r="A27" s="39"/>
      <c r="B27" s="45"/>
      <c r="C27" s="319" t="s">
        <v>1</v>
      </c>
      <c r="D27" s="319" t="s">
        <v>167</v>
      </c>
      <c r="E27" s="18" t="s">
        <v>1</v>
      </c>
      <c r="F27" s="320">
        <v>41.520000000000003</v>
      </c>
      <c r="G27" s="39"/>
      <c r="H27" s="45"/>
    </row>
    <row r="28" s="2" customFormat="1" ht="16.8" customHeight="1">
      <c r="A28" s="39"/>
      <c r="B28" s="45"/>
      <c r="C28" s="321" t="s">
        <v>392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319" t="s">
        <v>155</v>
      </c>
      <c r="D29" s="319" t="s">
        <v>400</v>
      </c>
      <c r="E29" s="18" t="s">
        <v>87</v>
      </c>
      <c r="F29" s="320">
        <v>41.520000000000003</v>
      </c>
      <c r="G29" s="39"/>
      <c r="H29" s="45"/>
    </row>
    <row r="30" s="2" customFormat="1" ht="16.8" customHeight="1">
      <c r="A30" s="39"/>
      <c r="B30" s="45"/>
      <c r="C30" s="319" t="s">
        <v>189</v>
      </c>
      <c r="D30" s="319" t="s">
        <v>394</v>
      </c>
      <c r="E30" s="18" t="s">
        <v>87</v>
      </c>
      <c r="F30" s="320">
        <v>399.26999999999998</v>
      </c>
      <c r="G30" s="39"/>
      <c r="H30" s="45"/>
    </row>
    <row r="31" s="2" customFormat="1" ht="16.8" customHeight="1">
      <c r="A31" s="39"/>
      <c r="B31" s="45"/>
      <c r="C31" s="319" t="s">
        <v>279</v>
      </c>
      <c r="D31" s="319" t="s">
        <v>395</v>
      </c>
      <c r="E31" s="18" t="s">
        <v>87</v>
      </c>
      <c r="F31" s="320">
        <v>399.26999999999998</v>
      </c>
      <c r="G31" s="39"/>
      <c r="H31" s="45"/>
    </row>
    <row r="32" s="2" customFormat="1" ht="16.8" customHeight="1">
      <c r="A32" s="39"/>
      <c r="B32" s="45"/>
      <c r="C32" s="315" t="s">
        <v>401</v>
      </c>
      <c r="D32" s="316" t="s">
        <v>402</v>
      </c>
      <c r="E32" s="317" t="s">
        <v>87</v>
      </c>
      <c r="F32" s="318">
        <v>80.640000000000001</v>
      </c>
      <c r="G32" s="39"/>
      <c r="H32" s="45"/>
    </row>
    <row r="33" s="2" customFormat="1" ht="16.8" customHeight="1">
      <c r="A33" s="39"/>
      <c r="B33" s="45"/>
      <c r="C33" s="319" t="s">
        <v>1</v>
      </c>
      <c r="D33" s="319" t="s">
        <v>403</v>
      </c>
      <c r="E33" s="18" t="s">
        <v>1</v>
      </c>
      <c r="F33" s="320">
        <v>80.640000000000001</v>
      </c>
      <c r="G33" s="39"/>
      <c r="H33" s="45"/>
    </row>
    <row r="34" s="2" customFormat="1" ht="16.8" customHeight="1">
      <c r="A34" s="39"/>
      <c r="B34" s="45"/>
      <c r="C34" s="315" t="s">
        <v>404</v>
      </c>
      <c r="D34" s="316" t="s">
        <v>405</v>
      </c>
      <c r="E34" s="317" t="s">
        <v>87</v>
      </c>
      <c r="F34" s="318">
        <v>104.77500000000001</v>
      </c>
      <c r="G34" s="39"/>
      <c r="H34" s="45"/>
    </row>
    <row r="35" s="2" customFormat="1" ht="16.8" customHeight="1">
      <c r="A35" s="39"/>
      <c r="B35" s="45"/>
      <c r="C35" s="319" t="s">
        <v>1</v>
      </c>
      <c r="D35" s="319" t="s">
        <v>406</v>
      </c>
      <c r="E35" s="18" t="s">
        <v>1</v>
      </c>
      <c r="F35" s="320">
        <v>104.77500000000001</v>
      </c>
      <c r="G35" s="39"/>
      <c r="H35" s="45"/>
    </row>
    <row r="36" s="2" customFormat="1" ht="16.8" customHeight="1">
      <c r="A36" s="39"/>
      <c r="B36" s="45"/>
      <c r="C36" s="315" t="s">
        <v>407</v>
      </c>
      <c r="D36" s="316" t="s">
        <v>408</v>
      </c>
      <c r="E36" s="317" t="s">
        <v>87</v>
      </c>
      <c r="F36" s="318">
        <v>75.834000000000003</v>
      </c>
      <c r="G36" s="39"/>
      <c r="H36" s="45"/>
    </row>
    <row r="37" s="2" customFormat="1" ht="16.8" customHeight="1">
      <c r="A37" s="39"/>
      <c r="B37" s="45"/>
      <c r="C37" s="319" t="s">
        <v>1</v>
      </c>
      <c r="D37" s="319" t="s">
        <v>409</v>
      </c>
      <c r="E37" s="18" t="s">
        <v>1</v>
      </c>
      <c r="F37" s="320">
        <v>75.834000000000003</v>
      </c>
      <c r="G37" s="39"/>
      <c r="H37" s="45"/>
    </row>
    <row r="38" s="2" customFormat="1" ht="16.8" customHeight="1">
      <c r="A38" s="39"/>
      <c r="B38" s="45"/>
      <c r="C38" s="315" t="s">
        <v>410</v>
      </c>
      <c r="D38" s="316" t="s">
        <v>411</v>
      </c>
      <c r="E38" s="317" t="s">
        <v>87</v>
      </c>
      <c r="F38" s="318">
        <v>327.42000000000002</v>
      </c>
      <c r="G38" s="39"/>
      <c r="H38" s="45"/>
    </row>
    <row r="39" s="2" customFormat="1" ht="16.8" customHeight="1">
      <c r="A39" s="39"/>
      <c r="B39" s="45"/>
      <c r="C39" s="319" t="s">
        <v>1</v>
      </c>
      <c r="D39" s="319" t="s">
        <v>412</v>
      </c>
      <c r="E39" s="18" t="s">
        <v>1</v>
      </c>
      <c r="F39" s="320">
        <v>223.19999999999999</v>
      </c>
      <c r="G39" s="39"/>
      <c r="H39" s="45"/>
    </row>
    <row r="40" s="2" customFormat="1" ht="16.8" customHeight="1">
      <c r="A40" s="39"/>
      <c r="B40" s="45"/>
      <c r="C40" s="319" t="s">
        <v>1</v>
      </c>
      <c r="D40" s="319" t="s">
        <v>413</v>
      </c>
      <c r="E40" s="18" t="s">
        <v>1</v>
      </c>
      <c r="F40" s="320">
        <v>195.30000000000001</v>
      </c>
      <c r="G40" s="39"/>
      <c r="H40" s="45"/>
    </row>
    <row r="41" s="2" customFormat="1" ht="16.8" customHeight="1">
      <c r="A41" s="39"/>
      <c r="B41" s="45"/>
      <c r="C41" s="319" t="s">
        <v>1</v>
      </c>
      <c r="D41" s="319" t="s">
        <v>414</v>
      </c>
      <c r="E41" s="18" t="s">
        <v>1</v>
      </c>
      <c r="F41" s="320">
        <v>-41.579999999999998</v>
      </c>
      <c r="G41" s="39"/>
      <c r="H41" s="45"/>
    </row>
    <row r="42" s="2" customFormat="1" ht="16.8" customHeight="1">
      <c r="A42" s="39"/>
      <c r="B42" s="45"/>
      <c r="C42" s="319" t="s">
        <v>1</v>
      </c>
      <c r="D42" s="319" t="s">
        <v>415</v>
      </c>
      <c r="E42" s="18" t="s">
        <v>1</v>
      </c>
      <c r="F42" s="320">
        <v>-49.5</v>
      </c>
      <c r="G42" s="39"/>
      <c r="H42" s="45"/>
    </row>
    <row r="43" s="2" customFormat="1" ht="16.8" customHeight="1">
      <c r="A43" s="39"/>
      <c r="B43" s="45"/>
      <c r="C43" s="319" t="s">
        <v>1</v>
      </c>
      <c r="D43" s="319" t="s">
        <v>167</v>
      </c>
      <c r="E43" s="18" t="s">
        <v>1</v>
      </c>
      <c r="F43" s="320">
        <v>327.42000000000002</v>
      </c>
      <c r="G43" s="39"/>
      <c r="H43" s="45"/>
    </row>
    <row r="44" s="2" customFormat="1" ht="7.44" customHeight="1">
      <c r="A44" s="39"/>
      <c r="B44" s="174"/>
      <c r="C44" s="175"/>
      <c r="D44" s="175"/>
      <c r="E44" s="175"/>
      <c r="F44" s="175"/>
      <c r="G44" s="175"/>
      <c r="H44" s="45"/>
    </row>
    <row r="45" s="2" customFormat="1">
      <c r="A45" s="39"/>
      <c r="B45" s="39"/>
      <c r="C45" s="39"/>
      <c r="D45" s="39"/>
      <c r="E45" s="39"/>
      <c r="F45" s="39"/>
      <c r="G45" s="39"/>
      <c r="H45" s="39"/>
    </row>
  </sheetData>
  <sheetProtection sheet="1" formatColumns="0" formatRows="0" objects="1" scenarios="1" spinCount="100000" saltValue="LWEmcT/0BCOAqkMsRVHYxsBrI13bZFRbeGuelIaUtSPod+VUsEGW8Qix2cXtMaj5JSjWUay4GQ3gF96UmKM/Rg==" hashValue="W6jYnlrE5WEvjqXxukhVv7ZypfqVf2kG6Uhtq2Igr/uch5V6Ax2g3IDgg5OGAA3Cioe5dtwBKH1cvQPNKhq2C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Klobouk</dc:creator>
  <cp:lastModifiedBy>Petr Klobouk</cp:lastModifiedBy>
  <dcterms:created xsi:type="dcterms:W3CDTF">2025-08-13T08:23:40Z</dcterms:created>
  <dcterms:modified xsi:type="dcterms:W3CDTF">2025-08-13T08:23:42Z</dcterms:modified>
</cp:coreProperties>
</file>